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dsaha\Desktop\Desk Top Excel\"/>
    </mc:Choice>
  </mc:AlternateContent>
  <bookViews>
    <workbookView xWindow="-75" yWindow="-435" windowWidth="19245" windowHeight="15480"/>
  </bookViews>
  <sheets>
    <sheet name="Dose Calculation" sheetId="15" r:id="rId1"/>
    <sheet name="other_Data" sheetId="16" state="hidden" r:id="rId2"/>
    <sheet name="Sheet1" sheetId="10" state="hidden" r:id="rId3"/>
    <sheet name="Sheet2" sheetId="14" state="hidden" r:id="rId4"/>
  </sheets>
  <definedNames>
    <definedName name="DoseRate">'Dose Calculation'!$I$20</definedName>
    <definedName name="HVL">'Dose Calculation'!$E$18</definedName>
    <definedName name="mAs">'Dose Calculation'!$I$26</definedName>
    <definedName name="OF" localSheetId="0">'Dose Calculation'!$E$28</definedName>
    <definedName name="PD" localSheetId="0">'Dose Calculation'!$E$29</definedName>
    <definedName name="PDD" localSheetId="0">'Dose Calculation'!$E$31</definedName>
    <definedName name="SSD">'Dose Calculation'!$E$27</definedName>
    <definedName name="SSDref">'Dose Calculation'!$E$15</definedName>
    <definedName name="TA">'Dose Calculation'!$E$32</definedName>
  </definedNames>
  <calcPr calcId="162913"/>
</workbook>
</file>

<file path=xl/calcChain.xml><?xml version="1.0" encoding="utf-8"?>
<calcChain xmlns="http://schemas.openxmlformats.org/spreadsheetml/2006/main">
  <c r="E33" i="15" l="1"/>
  <c r="I28" i="15" s="1"/>
  <c r="T2" i="10"/>
  <c r="T3" i="10"/>
  <c r="T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1" i="10"/>
  <c r="R2" i="10"/>
  <c r="R3" i="10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1" i="10"/>
  <c r="O2" i="10"/>
  <c r="O3" i="10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1" i="10"/>
  <c r="M2" i="10"/>
  <c r="M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1" i="10"/>
  <c r="J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1" i="10"/>
  <c r="H2" i="10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1" i="10"/>
  <c r="E2" i="10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1" i="10"/>
  <c r="B2" i="10"/>
  <c r="C2" i="10" s="1"/>
  <c r="B3" i="10"/>
  <c r="C3" i="10"/>
  <c r="B4" i="10"/>
  <c r="C4" i="10" s="1"/>
  <c r="B5" i="10"/>
  <c r="C5" i="10"/>
  <c r="B6" i="10"/>
  <c r="C6" i="10" s="1"/>
  <c r="B7" i="10"/>
  <c r="C7" i="10"/>
  <c r="B8" i="10"/>
  <c r="C8" i="10" s="1"/>
  <c r="B9" i="10"/>
  <c r="C9" i="10"/>
  <c r="B10" i="10"/>
  <c r="C10" i="10" s="1"/>
  <c r="B11" i="10"/>
  <c r="C11" i="10"/>
  <c r="B12" i="10"/>
  <c r="C12" i="10" s="1"/>
  <c r="B13" i="10"/>
  <c r="C13" i="10"/>
  <c r="B14" i="10"/>
  <c r="C14" i="10" s="1"/>
  <c r="B15" i="10"/>
  <c r="C15" i="10"/>
  <c r="B16" i="10"/>
  <c r="C16" i="10" s="1"/>
  <c r="B17" i="10"/>
  <c r="C17" i="10"/>
  <c r="B18" i="10"/>
  <c r="C18" i="10" s="1"/>
  <c r="B19" i="10"/>
  <c r="C19" i="10"/>
  <c r="B20" i="10"/>
  <c r="C20" i="10" s="1"/>
  <c r="B21" i="10"/>
  <c r="C21" i="10"/>
  <c r="B22" i="10"/>
  <c r="C22" i="10" s="1"/>
  <c r="B23" i="10"/>
  <c r="C23" i="10"/>
  <c r="B24" i="10"/>
  <c r="C24" i="10" s="1"/>
  <c r="B25" i="10"/>
  <c r="C25" i="10"/>
  <c r="B26" i="10"/>
  <c r="C26" i="10" s="1"/>
  <c r="B27" i="10"/>
  <c r="C27" i="10"/>
  <c r="B28" i="10"/>
  <c r="C28" i="10" s="1"/>
  <c r="B29" i="10"/>
  <c r="C29" i="10"/>
  <c r="B30" i="10"/>
  <c r="C30" i="10" s="1"/>
  <c r="B31" i="10"/>
  <c r="C31" i="10"/>
  <c r="B32" i="10"/>
  <c r="C32" i="10" s="1"/>
  <c r="B33" i="10"/>
  <c r="C33" i="10"/>
  <c r="B34" i="10"/>
  <c r="C34" i="10" s="1"/>
  <c r="B35" i="10"/>
  <c r="C35" i="10"/>
  <c r="B36" i="10"/>
  <c r="C36" i="10" s="1"/>
  <c r="B37" i="10"/>
  <c r="C37" i="10"/>
  <c r="B38" i="10"/>
  <c r="C38" i="10" s="1"/>
  <c r="B39" i="10"/>
  <c r="C39" i="10"/>
  <c r="B40" i="10"/>
  <c r="C40" i="10" s="1"/>
  <c r="B41" i="10"/>
  <c r="C41" i="10"/>
  <c r="B42" i="10"/>
  <c r="C42" i="10" s="1"/>
  <c r="B43" i="10"/>
  <c r="C43" i="10"/>
  <c r="B44" i="10"/>
  <c r="C44" i="10" s="1"/>
  <c r="B45" i="10"/>
  <c r="C45" i="10"/>
  <c r="B46" i="10"/>
  <c r="C46" i="10" s="1"/>
  <c r="B47" i="10"/>
  <c r="C47" i="10"/>
  <c r="B48" i="10"/>
  <c r="C48" i="10" s="1"/>
  <c r="B49" i="10"/>
  <c r="C49" i="10"/>
  <c r="B50" i="10"/>
  <c r="C50" i="10" s="1"/>
  <c r="B51" i="10"/>
  <c r="C51" i="10"/>
  <c r="B52" i="10"/>
  <c r="C52" i="10" s="1"/>
  <c r="B53" i="10"/>
  <c r="C53" i="10"/>
  <c r="B54" i="10"/>
  <c r="C54" i="10" s="1"/>
  <c r="B55" i="10"/>
  <c r="C55" i="10"/>
  <c r="B56" i="10"/>
  <c r="C56" i="10" s="1"/>
  <c r="B57" i="10"/>
  <c r="C57" i="10"/>
  <c r="B58" i="10"/>
  <c r="C58" i="10" s="1"/>
  <c r="B59" i="10"/>
  <c r="C59" i="10"/>
  <c r="B60" i="10"/>
  <c r="C60" i="10" s="1"/>
  <c r="B1" i="10"/>
  <c r="C1" i="10"/>
</calcChain>
</file>

<file path=xl/sharedStrings.xml><?xml version="1.0" encoding="utf-8"?>
<sst xmlns="http://schemas.openxmlformats.org/spreadsheetml/2006/main" count="82" uniqueCount="68">
  <si>
    <t>UT SOUTHWESTERN MEDICAL CENTER AT DALLAS</t>
  </si>
  <si>
    <t>Date &amp; Time:</t>
  </si>
  <si>
    <t>1. Instrumentation</t>
  </si>
  <si>
    <t>X-ray Unit Model</t>
  </si>
  <si>
    <t>Serial Number</t>
  </si>
  <si>
    <t>cm</t>
  </si>
  <si>
    <t>Tube Potential</t>
  </si>
  <si>
    <t>kVp =</t>
  </si>
  <si>
    <t>kV</t>
  </si>
  <si>
    <t>Tube (mA)x(s)</t>
  </si>
  <si>
    <t>(mA)x(s) =</t>
  </si>
  <si>
    <t>mAs</t>
  </si>
  <si>
    <t>Added Filtration</t>
  </si>
  <si>
    <t>F =</t>
  </si>
  <si>
    <t>mm Cu</t>
  </si>
  <si>
    <t>Half Value Layer</t>
  </si>
  <si>
    <t>HVL =</t>
  </si>
  <si>
    <t>Exposure Time</t>
  </si>
  <si>
    <t>t =</t>
  </si>
  <si>
    <t>min</t>
  </si>
  <si>
    <t>Gy</t>
  </si>
  <si>
    <t xml:space="preserve">Investigator </t>
  </si>
  <si>
    <t>SSD =</t>
  </si>
  <si>
    <t>mm</t>
  </si>
  <si>
    <t>SSD</t>
  </si>
  <si>
    <t xml:space="preserve">Output Factor </t>
  </si>
  <si>
    <t>Depth</t>
  </si>
  <si>
    <t>Site of irradiation</t>
  </si>
  <si>
    <t>Calibrated Distance</t>
  </si>
  <si>
    <t>Attenuation</t>
  </si>
  <si>
    <t>kVp</t>
  </si>
  <si>
    <t>Field Size</t>
  </si>
  <si>
    <t>x</t>
  </si>
  <si>
    <t>Calculated  by:</t>
  </si>
  <si>
    <t>d =</t>
  </si>
  <si>
    <t>PD =</t>
  </si>
  <si>
    <t>OF =</t>
  </si>
  <si>
    <t>PDD =</t>
  </si>
  <si>
    <t xml:space="preserve">Prescribed Dose </t>
  </si>
  <si>
    <t>Gy/min</t>
  </si>
  <si>
    <r>
      <t>4. Dose Rate D</t>
    </r>
    <r>
      <rPr>
        <b/>
        <vertAlign val="subscript"/>
        <sz val="10"/>
        <rFont val="Arial"/>
        <family val="2"/>
      </rPr>
      <t>w</t>
    </r>
    <r>
      <rPr>
        <b/>
        <sz val="10"/>
        <rFont val="Arial"/>
        <family val="2"/>
      </rPr>
      <t>/dt = D</t>
    </r>
    <r>
      <rPr>
        <b/>
        <vertAlign val="subscript"/>
        <sz val="10"/>
        <rFont val="Arial"/>
        <family val="2"/>
      </rPr>
      <t>w</t>
    </r>
    <r>
      <rPr>
        <b/>
        <sz val="10"/>
        <rFont val="Arial"/>
        <family val="2"/>
      </rPr>
      <t>/(t-dt)  [reference applicator]</t>
    </r>
  </si>
  <si>
    <t>3. Dose at reference condition:</t>
  </si>
  <si>
    <t>Source to Surface Distance (SSD)</t>
  </si>
  <si>
    <t xml:space="preserve">Applicator Shape </t>
  </si>
  <si>
    <t>Percent Depth Dose</t>
  </si>
  <si>
    <t>Irradiator Settings</t>
  </si>
  <si>
    <t>Dose Calculation for SSD Setup:</t>
  </si>
  <si>
    <t>TA =</t>
  </si>
  <si>
    <t>Square</t>
  </si>
  <si>
    <t>20x20</t>
  </si>
  <si>
    <t>mm Al</t>
  </si>
  <si>
    <r>
      <t xml:space="preserve">cm </t>
    </r>
    <r>
      <rPr>
        <b/>
        <vertAlign val="superscript"/>
        <sz val="10"/>
        <color indexed="8"/>
        <rFont val="Arial"/>
        <family val="2"/>
      </rPr>
      <t>2</t>
    </r>
  </si>
  <si>
    <r>
      <t>cm</t>
    </r>
    <r>
      <rPr>
        <b/>
        <vertAlign val="superscript"/>
        <sz val="10"/>
        <color indexed="8"/>
        <rFont val="Arial"/>
        <family val="2"/>
      </rPr>
      <t>2</t>
    </r>
  </si>
  <si>
    <t>Field area</t>
  </si>
  <si>
    <t xml:space="preserve">Applicator </t>
  </si>
  <si>
    <t>MC</t>
  </si>
  <si>
    <t>t-dt =</t>
  </si>
  <si>
    <t>PM</t>
  </si>
  <si>
    <t>End Effect</t>
  </si>
  <si>
    <t>dt =</t>
  </si>
  <si>
    <t>s</t>
  </si>
  <si>
    <r>
      <t>D</t>
    </r>
    <r>
      <rPr>
        <b/>
        <vertAlign val="subscript"/>
        <sz val="10"/>
        <rFont val="Arial"/>
        <family val="2"/>
      </rPr>
      <t>W</t>
    </r>
    <r>
      <rPr>
        <b/>
        <sz val="10"/>
        <rFont val="Arial"/>
        <family val="2"/>
      </rPr>
      <t>/(t-dt) =</t>
    </r>
  </si>
  <si>
    <t>Z.Zhang, S.Stojadinovic</t>
  </si>
  <si>
    <t>Small animal orthovoltage dosimetry for XRAD 320</t>
  </si>
  <si>
    <t>Whole Body Irradiation</t>
  </si>
  <si>
    <t>%</t>
  </si>
  <si>
    <t>XRAD 320</t>
  </si>
  <si>
    <t>Container Attenuation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</si>
</sst>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[$-409]d\-mmm\-yyyy;@"/>
    <numFmt numFmtId="167" formatCode="dd\-mmm\-yy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G Times"/>
      <family val="1"/>
    </font>
    <font>
      <b/>
      <sz val="12"/>
      <name val="CG Times"/>
    </font>
    <font>
      <sz val="12"/>
      <name val="CG Times"/>
      <family val="1"/>
    </font>
    <font>
      <b/>
      <vertAlign val="subscript"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11" fontId="0" fillId="0" borderId="0" xfId="0" applyNumberFormat="1"/>
    <xf numFmtId="0" fontId="0" fillId="0" borderId="0" xfId="0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right" vertical="center"/>
      <protection hidden="1"/>
    </xf>
    <xf numFmtId="167" fontId="1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right" vertical="center"/>
      <protection hidden="1"/>
    </xf>
    <xf numFmtId="0" fontId="2" fillId="0" borderId="0" xfId="0" applyFont="1" applyFill="1" applyBorder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horizontal="right"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165" fontId="1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2" fontId="0" fillId="0" borderId="0" xfId="0" applyNumberForma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right" vertical="center" wrapText="1"/>
      <protection hidden="1"/>
    </xf>
    <xf numFmtId="164" fontId="0" fillId="0" borderId="0" xfId="0" applyNumberFormat="1" applyAlignment="1" applyProtection="1">
      <alignment horizontal="center" vertical="center" wrapText="1"/>
      <protection hidden="1"/>
    </xf>
    <xf numFmtId="1" fontId="0" fillId="0" borderId="0" xfId="0" applyNumberFormat="1" applyAlignment="1" applyProtection="1">
      <alignment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166" fontId="2" fillId="3" borderId="1" xfId="0" applyNumberFormat="1" applyFont="1" applyFill="1" applyBorder="1" applyAlignment="1" applyProtection="1">
      <alignment horizontal="center" vertical="center"/>
      <protection locked="0" hidden="1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2" fontId="2" fillId="4" borderId="1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0" fontId="11" fillId="0" borderId="0" xfId="0" applyFont="1" applyFill="1" applyBorder="1" applyAlignment="1" applyProtection="1">
      <alignment vertical="center"/>
      <protection hidden="1"/>
    </xf>
    <xf numFmtId="164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horizontal="right" vertic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11" fillId="0" borderId="2" xfId="0" applyFont="1" applyBorder="1" applyAlignment="1" applyProtection="1">
      <alignment vertical="center"/>
      <protection hidden="1"/>
    </xf>
    <xf numFmtId="0" fontId="11" fillId="0" borderId="3" xfId="0" applyFont="1" applyBorder="1" applyAlignment="1" applyProtection="1">
      <alignment horizontal="left" vertical="center"/>
      <protection hidden="1"/>
    </xf>
    <xf numFmtId="166" fontId="2" fillId="3" borderId="4" xfId="0" applyNumberFormat="1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18" fontId="11" fillId="0" borderId="3" xfId="0" applyNumberFormat="1" applyFont="1" applyFill="1" applyBorder="1" applyAlignment="1" applyProtection="1">
      <alignment horizontal="left" vertical="center"/>
      <protection hidden="1"/>
    </xf>
    <xf numFmtId="0" fontId="10" fillId="0" borderId="2" xfId="0" applyFont="1" applyFill="1" applyBorder="1" applyAlignment="1" applyProtection="1">
      <alignment vertical="center"/>
      <protection hidden="1"/>
    </xf>
    <xf numFmtId="0" fontId="11" fillId="0" borderId="2" xfId="0" applyFont="1" applyFill="1" applyBorder="1" applyAlignment="1" applyProtection="1">
      <alignment vertical="center"/>
      <protection hidden="1"/>
    </xf>
    <xf numFmtId="0" fontId="2" fillId="0" borderId="2" xfId="0" applyFont="1" applyFill="1" applyBorder="1" applyAlignment="1" applyProtection="1">
      <alignment vertical="center"/>
      <protection hidden="1"/>
    </xf>
    <xf numFmtId="0" fontId="10" fillId="0" borderId="3" xfId="0" applyFont="1" applyFill="1" applyBorder="1" applyAlignment="1" applyProtection="1">
      <alignment vertical="center"/>
      <protection hidden="1"/>
    </xf>
    <xf numFmtId="0" fontId="10" fillId="0" borderId="3" xfId="0" applyFont="1" applyFill="1" applyBorder="1" applyAlignment="1" applyProtection="1">
      <alignment horizontal="left" vertical="center"/>
      <protection hidden="1"/>
    </xf>
    <xf numFmtId="0" fontId="11" fillId="0" borderId="3" xfId="0" applyFont="1" applyFill="1" applyBorder="1" applyAlignment="1" applyProtection="1">
      <alignment horizontal="left" vertical="center"/>
      <protection hidden="1"/>
    </xf>
    <xf numFmtId="0" fontId="11" fillId="0" borderId="5" xfId="0" applyFont="1" applyFill="1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horizontal="left"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locked="0"/>
    </xf>
    <xf numFmtId="164" fontId="2" fillId="4" borderId="1" xfId="0" applyNumberFormat="1" applyFont="1" applyFill="1" applyBorder="1" applyAlignment="1" applyProtection="1">
      <alignment horizontal="center" vertical="center"/>
      <protection locked="0"/>
    </xf>
    <xf numFmtId="2" fontId="2" fillId="0" borderId="1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5" fontId="2" fillId="4" borderId="8" xfId="0" applyNumberFormat="1" applyFont="1" applyFill="1" applyBorder="1" applyAlignment="1" applyProtection="1">
      <alignment horizontal="center" vertical="center"/>
      <protection hidden="1"/>
    </xf>
    <xf numFmtId="0" fontId="10" fillId="0" borderId="9" xfId="0" applyFont="1" applyFill="1" applyBorder="1" applyAlignment="1" applyProtection="1">
      <alignment horizontal="left" vertical="center"/>
      <protection hidden="1"/>
    </xf>
    <xf numFmtId="0" fontId="2" fillId="0" borderId="10" xfId="0" applyFont="1" applyFill="1" applyBorder="1" applyAlignment="1" applyProtection="1">
      <alignment horizontal="right" vertical="center"/>
      <protection hidden="1"/>
    </xf>
    <xf numFmtId="0" fontId="10" fillId="0" borderId="11" xfId="0" applyFont="1" applyFill="1" applyBorder="1" applyAlignment="1" applyProtection="1">
      <alignment vertical="center"/>
      <protection hidden="1"/>
    </xf>
    <xf numFmtId="0" fontId="2" fillId="0" borderId="12" xfId="0" applyFont="1" applyFill="1" applyBorder="1" applyAlignment="1" applyProtection="1">
      <alignment horizontal="right" vertical="center"/>
      <protection hidden="1"/>
    </xf>
    <xf numFmtId="0" fontId="11" fillId="0" borderId="13" xfId="0" applyFont="1" applyFill="1" applyBorder="1" applyAlignment="1" applyProtection="1">
      <alignment vertical="center"/>
      <protection hidden="1"/>
    </xf>
    <xf numFmtId="0" fontId="11" fillId="0" borderId="14" xfId="0" applyFont="1" applyFill="1" applyBorder="1" applyAlignment="1" applyProtection="1">
      <alignment vertical="center"/>
      <protection hidden="1"/>
    </xf>
    <xf numFmtId="0" fontId="10" fillId="0" borderId="15" xfId="0" applyFont="1" applyFill="1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0" fontId="11" fillId="0" borderId="3" xfId="0" applyFont="1" applyFill="1" applyBorder="1" applyAlignment="1" applyProtection="1">
      <alignment vertical="center"/>
      <protection hidden="1"/>
    </xf>
    <xf numFmtId="0" fontId="11" fillId="0" borderId="17" xfId="0" applyFont="1" applyFill="1" applyBorder="1" applyAlignment="1" applyProtection="1">
      <alignment horizontal="center" vertical="center"/>
      <protection hidden="1"/>
    </xf>
    <xf numFmtId="0" fontId="10" fillId="4" borderId="18" xfId="0" applyFont="1" applyFill="1" applyBorder="1" applyAlignment="1" applyProtection="1">
      <alignment horizontal="center" vertical="center"/>
      <protection hidden="1"/>
    </xf>
    <xf numFmtId="0" fontId="10" fillId="4" borderId="8" xfId="0" applyFont="1" applyFill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20" fontId="2" fillId="3" borderId="1" xfId="0" applyNumberFormat="1" applyFont="1" applyFill="1" applyBorder="1" applyAlignment="1" applyProtection="1">
      <alignment horizontal="center" vertical="center"/>
      <protection locked="0" hidden="1"/>
    </xf>
    <xf numFmtId="2" fontId="2" fillId="5" borderId="16" xfId="0" applyNumberFormat="1" applyFont="1" applyFill="1" applyBorder="1" applyAlignment="1" applyProtection="1">
      <alignment horizontal="center" vertical="center"/>
      <protection locked="0"/>
    </xf>
    <xf numFmtId="164" fontId="2" fillId="6" borderId="19" xfId="0" applyNumberFormat="1" applyFont="1" applyFill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left" vertical="center"/>
      <protection hidden="1"/>
    </xf>
    <xf numFmtId="0" fontId="3" fillId="0" borderId="22" xfId="0" applyFont="1" applyBorder="1" applyAlignment="1" applyProtection="1">
      <alignment horizontal="left" vertical="center"/>
      <protection hidden="1"/>
    </xf>
    <xf numFmtId="0" fontId="3" fillId="0" borderId="23" xfId="0" applyFont="1" applyBorder="1" applyAlignment="1" applyProtection="1">
      <alignment horizontal="left" vertical="center"/>
      <protection hidden="1"/>
    </xf>
    <xf numFmtId="0" fontId="2" fillId="4" borderId="24" xfId="0" applyFont="1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center" vertical="center"/>
      <protection hidden="1"/>
    </xf>
    <xf numFmtId="0" fontId="2" fillId="3" borderId="24" xfId="0" applyFont="1" applyFill="1" applyBorder="1" applyAlignment="1" applyProtection="1">
      <alignment horizontal="left" vertical="center"/>
      <protection locked="0" hidden="1"/>
    </xf>
    <xf numFmtId="0" fontId="2" fillId="3" borderId="26" xfId="0" applyFont="1" applyFill="1" applyBorder="1" applyAlignment="1" applyProtection="1">
      <alignment horizontal="left" vertical="center"/>
      <protection locked="0" hidden="1"/>
    </xf>
    <xf numFmtId="0" fontId="2" fillId="3" borderId="25" xfId="0" applyFont="1" applyFill="1" applyBorder="1" applyAlignment="1" applyProtection="1">
      <alignment horizontal="left" vertical="center"/>
      <protection locked="0"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center" vertical="center"/>
      <protection hidden="1"/>
    </xf>
    <xf numFmtId="0" fontId="10" fillId="4" borderId="13" xfId="0" applyFont="1" applyFill="1" applyBorder="1" applyAlignment="1" applyProtection="1">
      <alignment horizontal="center" vertical="center"/>
      <protection hidden="1"/>
    </xf>
    <xf numFmtId="0" fontId="10" fillId="4" borderId="14" xfId="0" applyFont="1" applyFill="1" applyBorder="1" applyAlignment="1" applyProtection="1">
      <alignment horizontal="center" vertical="center"/>
      <protection hidden="1"/>
    </xf>
    <xf numFmtId="0" fontId="10" fillId="4" borderId="17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S137"/>
  <sheetViews>
    <sheetView tabSelected="1" zoomScaleNormal="100" zoomScalePageLayoutView="137" workbookViewId="0">
      <pane xSplit="10" ySplit="34" topLeftCell="K197" activePane="bottomRight" state="frozen"/>
      <selection pane="topRight" activeCell="J1" sqref="J1"/>
      <selection pane="bottomLeft" activeCell="A34" sqref="A34"/>
      <selection pane="bottomRight" activeCell="R25" sqref="R25"/>
    </sheetView>
  </sheetViews>
  <sheetFormatPr defaultColWidth="8.85546875" defaultRowHeight="15"/>
  <cols>
    <col min="1" max="1" width="5.7109375" style="5" customWidth="1"/>
    <col min="2" max="2" width="3.85546875" style="5" customWidth="1"/>
    <col min="3" max="3" width="20.7109375" style="5" customWidth="1"/>
    <col min="4" max="4" width="13.42578125" style="5" customWidth="1"/>
    <col min="5" max="5" width="8.5703125" style="22" customWidth="1"/>
    <col min="6" max="6" width="7.7109375" style="5" customWidth="1"/>
    <col min="7" max="7" width="15.28515625" style="5" customWidth="1"/>
    <col min="8" max="8" width="11.85546875" style="5" customWidth="1"/>
    <col min="9" max="9" width="6.42578125" style="22" customWidth="1"/>
    <col min="10" max="10" width="8" style="5" customWidth="1"/>
    <col min="11" max="11" width="12.140625" style="5" customWidth="1"/>
    <col min="12" max="13" width="8.85546875" style="5"/>
    <col min="14" max="14" width="21" style="5" bestFit="1" customWidth="1"/>
    <col min="15" max="16384" width="8.85546875" style="5"/>
  </cols>
  <sheetData>
    <row r="1" spans="2:19" ht="11.1" customHeight="1" thickBot="1">
      <c r="S1" s="75"/>
    </row>
    <row r="2" spans="2:19" ht="20.25">
      <c r="B2" s="93" t="s">
        <v>63</v>
      </c>
      <c r="C2" s="94"/>
      <c r="D2" s="94"/>
      <c r="E2" s="94"/>
      <c r="F2" s="94"/>
      <c r="G2" s="94"/>
      <c r="H2" s="94"/>
      <c r="I2" s="94"/>
      <c r="J2" s="95"/>
      <c r="Q2" s="22"/>
      <c r="R2" s="22"/>
      <c r="S2" s="24"/>
    </row>
    <row r="3" spans="2:19" ht="15.75">
      <c r="B3" s="48" t="s">
        <v>0</v>
      </c>
      <c r="C3" s="6"/>
      <c r="D3" s="6"/>
      <c r="E3" s="7"/>
      <c r="F3" s="6"/>
      <c r="G3" s="6"/>
      <c r="H3" s="8"/>
      <c r="I3" s="7"/>
      <c r="J3" s="49"/>
      <c r="Q3" s="22"/>
      <c r="R3" s="22"/>
      <c r="S3" s="24"/>
    </row>
    <row r="4" spans="2:19" ht="15.75">
      <c r="B4" s="48"/>
      <c r="C4" s="6"/>
      <c r="D4" s="6"/>
      <c r="E4" s="7"/>
      <c r="F4" s="6"/>
      <c r="G4" s="6"/>
      <c r="H4" s="8"/>
      <c r="I4" s="7"/>
      <c r="J4" s="49"/>
      <c r="Q4" s="22"/>
      <c r="S4" s="24"/>
    </row>
    <row r="5" spans="2:19" ht="15.75">
      <c r="B5" s="48"/>
      <c r="C5" s="6"/>
      <c r="D5" s="6"/>
      <c r="E5" s="7"/>
      <c r="F5" s="6"/>
      <c r="G5" s="6"/>
      <c r="H5" s="8"/>
      <c r="I5" s="7"/>
      <c r="J5" s="49"/>
      <c r="Q5" s="22"/>
      <c r="S5" s="24"/>
    </row>
    <row r="6" spans="2:19">
      <c r="B6" s="50"/>
      <c r="C6" s="34" t="s">
        <v>33</v>
      </c>
      <c r="D6" s="98" t="s">
        <v>62</v>
      </c>
      <c r="E6" s="99"/>
      <c r="F6" s="100"/>
      <c r="G6" s="35"/>
      <c r="H6" s="36"/>
      <c r="I6" s="37"/>
      <c r="J6" s="51"/>
      <c r="Q6" s="22"/>
      <c r="S6" s="24"/>
    </row>
    <row r="7" spans="2:19">
      <c r="B7" s="50"/>
      <c r="C7" s="34" t="s">
        <v>21</v>
      </c>
      <c r="D7" s="98"/>
      <c r="E7" s="99"/>
      <c r="F7" s="100"/>
      <c r="G7" s="35"/>
      <c r="H7" s="36"/>
      <c r="I7" s="37"/>
      <c r="J7" s="51"/>
      <c r="Q7" s="22"/>
      <c r="S7" s="24"/>
    </row>
    <row r="8" spans="2:19">
      <c r="B8" s="50"/>
      <c r="C8" s="34" t="s">
        <v>27</v>
      </c>
      <c r="D8" s="98" t="s">
        <v>64</v>
      </c>
      <c r="E8" s="99"/>
      <c r="F8" s="100"/>
      <c r="G8" s="38" t="s">
        <v>1</v>
      </c>
      <c r="H8" s="31">
        <v>42100</v>
      </c>
      <c r="I8" s="90">
        <v>8.3333333333333329E-2</v>
      </c>
      <c r="J8" s="52" t="s">
        <v>57</v>
      </c>
      <c r="Q8" s="22"/>
      <c r="S8" s="24"/>
    </row>
    <row r="9" spans="2:19">
      <c r="B9" s="50"/>
      <c r="C9" s="35"/>
      <c r="D9" s="35"/>
      <c r="E9" s="35"/>
      <c r="F9" s="35"/>
      <c r="G9" s="35"/>
      <c r="H9" s="35"/>
      <c r="I9" s="37"/>
      <c r="J9" s="53"/>
      <c r="Q9" s="22"/>
      <c r="S9" s="24"/>
    </row>
    <row r="10" spans="2:19">
      <c r="B10" s="54" t="s">
        <v>2</v>
      </c>
      <c r="C10" s="35"/>
      <c r="D10" s="35"/>
      <c r="E10" s="37"/>
      <c r="F10" s="35"/>
      <c r="G10" s="39"/>
      <c r="H10" s="36"/>
      <c r="I10" s="9"/>
      <c r="J10" s="55"/>
      <c r="Q10" s="22"/>
      <c r="S10" s="24"/>
    </row>
    <row r="11" spans="2:19">
      <c r="B11" s="50"/>
      <c r="C11" s="34" t="s">
        <v>3</v>
      </c>
      <c r="D11" s="96" t="s">
        <v>66</v>
      </c>
      <c r="E11" s="97"/>
      <c r="F11" s="35"/>
      <c r="G11" s="35"/>
      <c r="H11" s="36"/>
      <c r="I11" s="10"/>
      <c r="J11" s="51"/>
      <c r="Q11" s="22"/>
      <c r="S11" s="24"/>
    </row>
    <row r="12" spans="2:19">
      <c r="B12" s="50"/>
      <c r="C12" s="34" t="s">
        <v>4</v>
      </c>
      <c r="D12" s="96">
        <v>893</v>
      </c>
      <c r="E12" s="97"/>
      <c r="F12" s="35"/>
      <c r="G12" s="35"/>
      <c r="H12" s="36"/>
      <c r="I12" s="11"/>
      <c r="J12" s="51"/>
      <c r="Q12" s="22"/>
      <c r="S12" s="24"/>
    </row>
    <row r="13" spans="2:19">
      <c r="B13" s="50"/>
      <c r="C13" s="35"/>
      <c r="D13" s="12"/>
      <c r="E13" s="12"/>
      <c r="F13" s="35"/>
      <c r="G13" s="35"/>
      <c r="H13" s="36"/>
      <c r="I13" s="11"/>
      <c r="J13" s="51"/>
      <c r="Q13" s="22"/>
      <c r="S13" s="24"/>
    </row>
    <row r="14" spans="2:19">
      <c r="B14" s="54" t="s">
        <v>41</v>
      </c>
      <c r="C14" s="35"/>
      <c r="D14" s="35"/>
      <c r="E14" s="37"/>
      <c r="F14" s="36"/>
      <c r="G14" s="15"/>
      <c r="H14" s="13"/>
      <c r="I14" s="37"/>
      <c r="J14" s="51"/>
      <c r="Q14" s="22"/>
      <c r="S14" s="24"/>
    </row>
    <row r="15" spans="2:19">
      <c r="B15" s="50"/>
      <c r="C15" s="34" t="s">
        <v>28</v>
      </c>
      <c r="D15" s="14" t="s">
        <v>22</v>
      </c>
      <c r="E15" s="40">
        <v>62</v>
      </c>
      <c r="F15" s="41" t="s">
        <v>5</v>
      </c>
      <c r="G15" s="34" t="s">
        <v>6</v>
      </c>
      <c r="H15" s="14" t="s">
        <v>7</v>
      </c>
      <c r="I15" s="47">
        <v>250</v>
      </c>
      <c r="J15" s="67" t="s">
        <v>8</v>
      </c>
      <c r="Q15" s="22"/>
    </row>
    <row r="16" spans="2:19">
      <c r="B16" s="50"/>
      <c r="C16" s="34" t="s">
        <v>54</v>
      </c>
      <c r="D16" s="14"/>
      <c r="E16" s="71" t="s">
        <v>55</v>
      </c>
      <c r="F16" s="41"/>
      <c r="G16" s="73" t="s">
        <v>9</v>
      </c>
      <c r="H16" s="14" t="s">
        <v>10</v>
      </c>
      <c r="I16" s="47">
        <v>15</v>
      </c>
      <c r="J16" s="67" t="s">
        <v>11</v>
      </c>
      <c r="Q16" s="22"/>
    </row>
    <row r="17" spans="2:17">
      <c r="B17" s="50"/>
      <c r="C17" s="73" t="s">
        <v>53</v>
      </c>
      <c r="D17" s="14"/>
      <c r="E17" s="32" t="s">
        <v>49</v>
      </c>
      <c r="F17" s="41" t="s">
        <v>51</v>
      </c>
      <c r="G17" s="73" t="s">
        <v>12</v>
      </c>
      <c r="H17" s="14" t="s">
        <v>13</v>
      </c>
      <c r="I17" s="47">
        <v>1.65</v>
      </c>
      <c r="J17" s="67" t="s">
        <v>50</v>
      </c>
      <c r="Q17" s="22"/>
    </row>
    <row r="18" spans="2:17">
      <c r="B18" s="56"/>
      <c r="C18" s="73" t="s">
        <v>15</v>
      </c>
      <c r="D18" s="14" t="s">
        <v>16</v>
      </c>
      <c r="E18" s="33">
        <v>0.45</v>
      </c>
      <c r="F18" s="30" t="s">
        <v>14</v>
      </c>
      <c r="G18" s="34" t="s">
        <v>17</v>
      </c>
      <c r="H18" s="14" t="s">
        <v>18</v>
      </c>
      <c r="I18" s="32">
        <v>1</v>
      </c>
      <c r="J18" s="67" t="s">
        <v>19</v>
      </c>
      <c r="Q18" s="22"/>
    </row>
    <row r="19" spans="2:17">
      <c r="B19" s="56"/>
      <c r="C19" s="42"/>
      <c r="D19" s="14"/>
      <c r="E19" s="42"/>
      <c r="F19" s="42"/>
      <c r="G19" s="34" t="s">
        <v>58</v>
      </c>
      <c r="H19" s="38" t="s">
        <v>59</v>
      </c>
      <c r="I19" s="33">
        <v>1.1000000000000001</v>
      </c>
      <c r="J19" s="68" t="s">
        <v>60</v>
      </c>
      <c r="Q19" s="22"/>
    </row>
    <row r="20" spans="2:17">
      <c r="B20" s="54" t="s">
        <v>40</v>
      </c>
      <c r="C20" s="35"/>
      <c r="D20" s="35"/>
      <c r="E20" s="37"/>
      <c r="F20" s="35"/>
      <c r="G20" s="35"/>
      <c r="H20" s="16" t="s">
        <v>61</v>
      </c>
      <c r="I20" s="33">
        <v>1.74</v>
      </c>
      <c r="J20" s="67" t="s">
        <v>39</v>
      </c>
      <c r="Q20" s="22"/>
    </row>
    <row r="21" spans="2:17">
      <c r="B21" s="57"/>
      <c r="C21" s="39"/>
      <c r="D21" s="14"/>
      <c r="E21" s="18"/>
      <c r="F21" s="18"/>
      <c r="G21" s="35"/>
      <c r="H21" s="36"/>
      <c r="I21" s="37"/>
      <c r="J21" s="51"/>
      <c r="Q21" s="22"/>
    </row>
    <row r="22" spans="2:17">
      <c r="B22" s="58"/>
      <c r="C22" s="101" t="s">
        <v>46</v>
      </c>
      <c r="D22" s="102"/>
      <c r="E22" s="103"/>
      <c r="F22" s="45"/>
      <c r="G22" s="104" t="s">
        <v>45</v>
      </c>
      <c r="H22" s="105"/>
      <c r="I22" s="106"/>
      <c r="J22" s="59"/>
      <c r="Q22" s="22"/>
    </row>
    <row r="23" spans="2:17">
      <c r="B23" s="57"/>
      <c r="C23" s="39"/>
      <c r="D23" s="39"/>
      <c r="E23" s="43"/>
      <c r="F23" s="39"/>
      <c r="G23" s="81"/>
      <c r="H23" s="82"/>
      <c r="I23" s="86"/>
      <c r="J23" s="85"/>
      <c r="Q23" s="22"/>
    </row>
    <row r="24" spans="2:17">
      <c r="B24" s="57"/>
      <c r="C24" s="108" t="s">
        <v>43</v>
      </c>
      <c r="D24" s="108"/>
      <c r="E24" s="47" t="s">
        <v>48</v>
      </c>
      <c r="F24" s="42"/>
      <c r="G24" s="79" t="s">
        <v>12</v>
      </c>
      <c r="H24" s="14" t="s">
        <v>13</v>
      </c>
      <c r="I24" s="87">
        <v>1.65</v>
      </c>
      <c r="J24" s="60" t="s">
        <v>50</v>
      </c>
      <c r="Q24" s="22"/>
    </row>
    <row r="25" spans="2:17">
      <c r="B25" s="57"/>
      <c r="C25" s="108" t="s">
        <v>31</v>
      </c>
      <c r="D25" s="108"/>
      <c r="E25" s="47" t="s">
        <v>49</v>
      </c>
      <c r="F25" s="41" t="s">
        <v>52</v>
      </c>
      <c r="G25" s="79" t="s">
        <v>6</v>
      </c>
      <c r="H25" s="14" t="s">
        <v>7</v>
      </c>
      <c r="I25" s="87">
        <v>250</v>
      </c>
      <c r="J25" s="60" t="s">
        <v>30</v>
      </c>
      <c r="Q25" s="22"/>
    </row>
    <row r="26" spans="2:17">
      <c r="B26" s="56"/>
      <c r="C26" s="108"/>
      <c r="D26" s="108"/>
      <c r="E26" s="72"/>
      <c r="F26" s="74"/>
      <c r="G26" s="79" t="s">
        <v>9</v>
      </c>
      <c r="H26" s="14" t="s">
        <v>10</v>
      </c>
      <c r="I26" s="87">
        <v>15</v>
      </c>
      <c r="J26" s="60" t="s">
        <v>11</v>
      </c>
      <c r="Q26" s="22"/>
    </row>
    <row r="27" spans="2:17">
      <c r="B27" s="57"/>
      <c r="C27" s="107" t="s">
        <v>42</v>
      </c>
      <c r="D27" s="107"/>
      <c r="E27" s="47">
        <v>62</v>
      </c>
      <c r="F27" s="74" t="s">
        <v>5</v>
      </c>
      <c r="G27" s="84"/>
      <c r="H27" s="6"/>
      <c r="I27" s="89"/>
      <c r="J27" s="60"/>
      <c r="Q27" s="22"/>
    </row>
    <row r="28" spans="2:17">
      <c r="B28" s="57"/>
      <c r="C28" s="73" t="s">
        <v>25</v>
      </c>
      <c r="D28" s="14" t="s">
        <v>36</v>
      </c>
      <c r="E28" s="76">
        <v>1</v>
      </c>
      <c r="F28" s="74"/>
      <c r="G28" s="83" t="s">
        <v>17</v>
      </c>
      <c r="H28" s="80" t="s">
        <v>18</v>
      </c>
      <c r="I28" s="92">
        <f>((E33*60+I19))/(60)</f>
        <v>1.8333333333333333E-2</v>
      </c>
      <c r="J28" s="60" t="s">
        <v>19</v>
      </c>
      <c r="Q28" s="22"/>
    </row>
    <row r="29" spans="2:17">
      <c r="B29" s="57"/>
      <c r="C29" s="77" t="s">
        <v>38</v>
      </c>
      <c r="D29" s="78" t="s">
        <v>35</v>
      </c>
      <c r="E29" s="91"/>
      <c r="F29" s="74" t="s">
        <v>20</v>
      </c>
      <c r="J29" s="60"/>
      <c r="Q29" s="22"/>
    </row>
    <row r="30" spans="2:17">
      <c r="B30" s="57"/>
      <c r="C30" s="73" t="s">
        <v>26</v>
      </c>
      <c r="D30" s="46" t="s">
        <v>34</v>
      </c>
      <c r="E30" s="47">
        <v>15</v>
      </c>
      <c r="F30" s="74" t="s">
        <v>23</v>
      </c>
      <c r="G30" s="44"/>
      <c r="H30" s="44"/>
      <c r="I30" s="43"/>
      <c r="J30" s="61"/>
      <c r="Q30" s="22"/>
    </row>
    <row r="31" spans="2:17">
      <c r="B31" s="58"/>
      <c r="C31" s="73" t="s">
        <v>44</v>
      </c>
      <c r="D31" s="46" t="s">
        <v>37</v>
      </c>
      <c r="E31" s="33">
        <v>95.9</v>
      </c>
      <c r="F31" s="74" t="s">
        <v>65</v>
      </c>
      <c r="G31" s="69"/>
      <c r="H31" s="44"/>
      <c r="I31" s="21"/>
      <c r="J31" s="61"/>
      <c r="Q31" s="22"/>
    </row>
    <row r="32" spans="2:17">
      <c r="B32" s="57"/>
      <c r="C32" s="73" t="s">
        <v>67</v>
      </c>
      <c r="D32" s="46" t="s">
        <v>47</v>
      </c>
      <c r="E32" s="88">
        <v>0.96399999999999997</v>
      </c>
      <c r="F32" s="39"/>
      <c r="G32" s="44"/>
      <c r="H32" s="44"/>
      <c r="I32" s="43"/>
      <c r="J32" s="61"/>
      <c r="Q32" s="22"/>
    </row>
    <row r="33" spans="2:17">
      <c r="B33" s="58"/>
      <c r="C33" s="39"/>
      <c r="D33" s="14" t="s">
        <v>56</v>
      </c>
      <c r="E33" s="33">
        <f>((PD)/((TA)*(mAs/15)*DoseRate*OF*(PDD/100)*(SSDref/(SSD))^2))</f>
        <v>0</v>
      </c>
      <c r="F33" s="39"/>
      <c r="G33" s="44"/>
      <c r="H33" s="44"/>
      <c r="I33" s="43"/>
      <c r="J33" s="53"/>
      <c r="L33" s="17"/>
      <c r="Q33" s="22"/>
    </row>
    <row r="34" spans="2:17" ht="15.75" thickBot="1">
      <c r="B34" s="62"/>
      <c r="C34" s="63"/>
      <c r="D34" s="63"/>
      <c r="E34" s="64"/>
      <c r="F34" s="63"/>
      <c r="G34" s="63"/>
      <c r="H34" s="63"/>
      <c r="I34" s="65"/>
      <c r="J34" s="66"/>
      <c r="Q34" s="22"/>
    </row>
    <row r="35" spans="2:17">
      <c r="G35" s="20"/>
      <c r="H35" s="20"/>
      <c r="I35" s="19"/>
      <c r="Q35" s="22"/>
    </row>
    <row r="36" spans="2:17">
      <c r="H36" s="20"/>
      <c r="I36" s="19"/>
      <c r="Q36" s="22"/>
    </row>
    <row r="37" spans="2:17">
      <c r="I37" s="7"/>
      <c r="Q37" s="22"/>
    </row>
    <row r="38" spans="2:17">
      <c r="D38" s="17"/>
      <c r="I38" s="7"/>
      <c r="Q38" s="22"/>
    </row>
    <row r="39" spans="2:17">
      <c r="Q39" s="22"/>
    </row>
    <row r="40" spans="2:17">
      <c r="Q40" s="22"/>
    </row>
    <row r="41" spans="2:17">
      <c r="Q41" s="22"/>
    </row>
    <row r="42" spans="2:17">
      <c r="Q42" s="22"/>
    </row>
    <row r="43" spans="2:17">
      <c r="Q43" s="22"/>
    </row>
    <row r="44" spans="2:17">
      <c r="Q44" s="22"/>
    </row>
    <row r="45" spans="2:17">
      <c r="Q45" s="22"/>
    </row>
    <row r="46" spans="2:17">
      <c r="Q46" s="22"/>
    </row>
    <row r="47" spans="2:17">
      <c r="Q47" s="22"/>
    </row>
    <row r="48" spans="2:17">
      <c r="Q48" s="22"/>
    </row>
    <row r="49" spans="17:17">
      <c r="Q49" s="22"/>
    </row>
    <row r="50" spans="17:17">
      <c r="Q50" s="22"/>
    </row>
    <row r="51" spans="17:17">
      <c r="Q51" s="22"/>
    </row>
    <row r="52" spans="17:17">
      <c r="Q52" s="22"/>
    </row>
    <row r="53" spans="17:17">
      <c r="Q53" s="22"/>
    </row>
    <row r="54" spans="17:17">
      <c r="Q54" s="22"/>
    </row>
    <row r="55" spans="17:17">
      <c r="Q55" s="22"/>
    </row>
    <row r="56" spans="17:17">
      <c r="Q56" s="22"/>
    </row>
    <row r="57" spans="17:17">
      <c r="Q57" s="22"/>
    </row>
    <row r="58" spans="17:17">
      <c r="Q58" s="22"/>
    </row>
    <row r="59" spans="17:17">
      <c r="Q59" s="22"/>
    </row>
    <row r="60" spans="17:17">
      <c r="Q60" s="22"/>
    </row>
    <row r="61" spans="17:17">
      <c r="Q61" s="22"/>
    </row>
    <row r="62" spans="17:17">
      <c r="Q62" s="22"/>
    </row>
    <row r="63" spans="17:17">
      <c r="Q63" s="22"/>
    </row>
    <row r="64" spans="17:17">
      <c r="Q64" s="22"/>
    </row>
    <row r="65" spans="17:17">
      <c r="Q65" s="22"/>
    </row>
    <row r="66" spans="17:17">
      <c r="Q66" s="22"/>
    </row>
    <row r="67" spans="17:17">
      <c r="Q67" s="22"/>
    </row>
    <row r="68" spans="17:17">
      <c r="Q68" s="22"/>
    </row>
    <row r="69" spans="17:17">
      <c r="Q69" s="22"/>
    </row>
    <row r="70" spans="17:17">
      <c r="Q70" s="22"/>
    </row>
    <row r="71" spans="17:17">
      <c r="Q71" s="22"/>
    </row>
    <row r="72" spans="17:17">
      <c r="Q72" s="22"/>
    </row>
    <row r="73" spans="17:17">
      <c r="Q73" s="22"/>
    </row>
    <row r="74" spans="17:17">
      <c r="Q74" s="22"/>
    </row>
    <row r="75" spans="17:17">
      <c r="Q75" s="22"/>
    </row>
    <row r="76" spans="17:17">
      <c r="Q76" s="22"/>
    </row>
    <row r="77" spans="17:17">
      <c r="Q77" s="22"/>
    </row>
    <row r="78" spans="17:17">
      <c r="Q78" s="22"/>
    </row>
    <row r="79" spans="17:17">
      <c r="Q79" s="22"/>
    </row>
    <row r="80" spans="17:17">
      <c r="Q80" s="22"/>
    </row>
    <row r="81" spans="17:17">
      <c r="Q81" s="22"/>
    </row>
    <row r="82" spans="17:17">
      <c r="Q82" s="22"/>
    </row>
    <row r="83" spans="17:17">
      <c r="Q83" s="22"/>
    </row>
    <row r="84" spans="17:17">
      <c r="Q84" s="22"/>
    </row>
    <row r="85" spans="17:17">
      <c r="Q85" s="22"/>
    </row>
    <row r="86" spans="17:17">
      <c r="Q86" s="22"/>
    </row>
    <row r="87" spans="17:17">
      <c r="Q87" s="22"/>
    </row>
    <row r="88" spans="17:17">
      <c r="Q88" s="22"/>
    </row>
    <row r="89" spans="17:17">
      <c r="Q89" s="22"/>
    </row>
    <row r="90" spans="17:17">
      <c r="Q90" s="22"/>
    </row>
    <row r="91" spans="17:17">
      <c r="Q91" s="22"/>
    </row>
    <row r="92" spans="17:17">
      <c r="Q92" s="22"/>
    </row>
    <row r="93" spans="17:17">
      <c r="Q93" s="22"/>
    </row>
    <row r="94" spans="17:17">
      <c r="Q94" s="22"/>
    </row>
    <row r="95" spans="17:17">
      <c r="Q95" s="22"/>
    </row>
    <row r="96" spans="17:17">
      <c r="Q96" s="22"/>
    </row>
    <row r="97" spans="2:17">
      <c r="Q97" s="22"/>
    </row>
    <row r="98" spans="2:17">
      <c r="Q98" s="22"/>
    </row>
    <row r="99" spans="2:17">
      <c r="Q99" s="22"/>
    </row>
    <row r="100" spans="2:17">
      <c r="B100" s="70"/>
      <c r="Q100" s="22"/>
    </row>
    <row r="101" spans="2:17">
      <c r="Q101" s="22"/>
    </row>
    <row r="102" spans="2:17">
      <c r="Q102" s="22"/>
    </row>
    <row r="103" spans="2:17">
      <c r="Q103" s="22"/>
    </row>
    <row r="104" spans="2:17">
      <c r="Q104" s="22"/>
    </row>
    <row r="105" spans="2:17">
      <c r="Q105" s="22"/>
    </row>
    <row r="106" spans="2:17">
      <c r="Q106" s="22"/>
    </row>
    <row r="107" spans="2:17">
      <c r="Q107" s="22"/>
    </row>
    <row r="108" spans="2:17">
      <c r="Q108" s="22"/>
    </row>
    <row r="109" spans="2:17">
      <c r="Q109" s="22"/>
    </row>
    <row r="110" spans="2:17">
      <c r="Q110" s="22"/>
    </row>
    <row r="111" spans="2:17">
      <c r="Q111" s="22"/>
    </row>
    <row r="112" spans="2:17">
      <c r="Q112" s="22"/>
    </row>
    <row r="113" spans="17:17">
      <c r="Q113" s="22"/>
    </row>
    <row r="114" spans="17:17">
      <c r="Q114" s="22"/>
    </row>
    <row r="115" spans="17:17">
      <c r="Q115" s="22"/>
    </row>
    <row r="116" spans="17:17">
      <c r="Q116" s="22"/>
    </row>
    <row r="117" spans="17:17">
      <c r="Q117" s="22"/>
    </row>
    <row r="118" spans="17:17">
      <c r="Q118" s="22"/>
    </row>
    <row r="119" spans="17:17">
      <c r="Q119" s="22"/>
    </row>
    <row r="120" spans="17:17">
      <c r="Q120" s="22"/>
    </row>
    <row r="121" spans="17:17">
      <c r="Q121" s="22"/>
    </row>
    <row r="122" spans="17:17">
      <c r="Q122" s="22"/>
    </row>
    <row r="123" spans="17:17">
      <c r="Q123" s="22"/>
    </row>
    <row r="124" spans="17:17">
      <c r="Q124" s="22"/>
    </row>
    <row r="125" spans="17:17">
      <c r="Q125" s="22"/>
    </row>
    <row r="126" spans="17:17">
      <c r="Q126" s="22"/>
    </row>
    <row r="127" spans="17:17">
      <c r="Q127" s="22"/>
    </row>
    <row r="128" spans="17:17">
      <c r="Q128" s="22"/>
    </row>
    <row r="129" spans="17:17">
      <c r="Q129" s="22"/>
    </row>
    <row r="130" spans="17:17">
      <c r="Q130" s="22"/>
    </row>
    <row r="131" spans="17:17">
      <c r="Q131" s="22"/>
    </row>
    <row r="132" spans="17:17">
      <c r="Q132" s="22"/>
    </row>
    <row r="133" spans="17:17">
      <c r="Q133" s="22"/>
    </row>
    <row r="134" spans="17:17">
      <c r="Q134" s="22"/>
    </row>
    <row r="135" spans="17:17">
      <c r="Q135" s="22"/>
    </row>
    <row r="136" spans="17:17">
      <c r="Q136" s="22"/>
    </row>
    <row r="137" spans="17:17">
      <c r="Q137" s="22"/>
    </row>
  </sheetData>
  <sheetProtection password="D8DC" sheet="1" formatCells="0" formatColumns="0" formatRows="0" insertColumns="0" insertRows="0"/>
  <mergeCells count="12">
    <mergeCell ref="C22:E22"/>
    <mergeCell ref="G22:I22"/>
    <mergeCell ref="C27:D27"/>
    <mergeCell ref="C24:D24"/>
    <mergeCell ref="C26:D26"/>
    <mergeCell ref="C25:D25"/>
    <mergeCell ref="B2:J2"/>
    <mergeCell ref="D11:E11"/>
    <mergeCell ref="D12:E12"/>
    <mergeCell ref="D7:F7"/>
    <mergeCell ref="D8:F8"/>
    <mergeCell ref="D6:F6"/>
  </mergeCells>
  <phoneticPr fontId="7" type="noConversion"/>
  <dataValidations count="5">
    <dataValidation operator="lessThanOrEqual" showInputMessage="1" showErrorMessage="1" sqref="E17"/>
    <dataValidation showInputMessage="1" showErrorMessage="1" sqref="E29 E15"/>
    <dataValidation operator="lessThanOrEqual" showDropDown="1" showInputMessage="1" showErrorMessage="1" sqref="E16"/>
    <dataValidation type="list" allowBlank="1" showInputMessage="1" showErrorMessage="1" sqref="J8">
      <formula1>"AM,PM"</formula1>
    </dataValidation>
    <dataValidation type="list" allowBlank="1" showInputMessage="1" showErrorMessage="1" sqref="Q2:Q28">
      <formula1>"100,100"</formula1>
    </dataValidation>
  </dataValidations>
  <pageMargins left="0.25" right="0.25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137"/>
  <sheetViews>
    <sheetView workbookViewId="0">
      <pane ySplit="1" topLeftCell="A2" activePane="bottomLeft" state="frozen"/>
      <selection pane="bottomLeft" activeCell="B2" sqref="B2:B3"/>
    </sheetView>
  </sheetViews>
  <sheetFormatPr defaultColWidth="8.85546875" defaultRowHeight="15"/>
  <cols>
    <col min="1" max="1" width="8.85546875" style="23"/>
    <col min="2" max="2" width="11.7109375" style="25" customWidth="1"/>
    <col min="3" max="3" width="12" style="23" bestFit="1" customWidth="1"/>
    <col min="4" max="16384" width="8.85546875" style="23"/>
  </cols>
  <sheetData>
    <row r="1" spans="1:3" ht="14.1" customHeight="1">
      <c r="A1" s="26" t="s">
        <v>24</v>
      </c>
      <c r="B1" s="26" t="s">
        <v>29</v>
      </c>
      <c r="C1" s="27" t="s">
        <v>9</v>
      </c>
    </row>
    <row r="2" spans="1:3">
      <c r="A2" s="28">
        <v>23.5</v>
      </c>
      <c r="B2" s="25">
        <v>1</v>
      </c>
      <c r="C2" s="29">
        <v>1</v>
      </c>
    </row>
    <row r="3" spans="1:3">
      <c r="A3" s="28">
        <v>23.6</v>
      </c>
      <c r="B3" s="25" t="s">
        <v>32</v>
      </c>
      <c r="C3" s="29">
        <v>2</v>
      </c>
    </row>
    <row r="4" spans="1:3">
      <c r="A4" s="28">
        <v>23.7</v>
      </c>
      <c r="C4" s="29">
        <v>3</v>
      </c>
    </row>
    <row r="5" spans="1:3">
      <c r="A5" s="28">
        <v>23.8</v>
      </c>
      <c r="C5" s="29">
        <v>4</v>
      </c>
    </row>
    <row r="6" spans="1:3">
      <c r="A6" s="28">
        <v>23.9</v>
      </c>
      <c r="C6" s="29">
        <v>5</v>
      </c>
    </row>
    <row r="7" spans="1:3">
      <c r="A7" s="28">
        <v>24</v>
      </c>
      <c r="C7" s="29">
        <v>6</v>
      </c>
    </row>
    <row r="8" spans="1:3">
      <c r="A8" s="28">
        <v>24.1</v>
      </c>
      <c r="C8" s="29">
        <v>7</v>
      </c>
    </row>
    <row r="9" spans="1:3">
      <c r="A9" s="28">
        <v>24.2</v>
      </c>
      <c r="C9" s="29">
        <v>8</v>
      </c>
    </row>
    <row r="10" spans="1:3">
      <c r="A10" s="28">
        <v>24.3</v>
      </c>
      <c r="C10" s="29">
        <v>9</v>
      </c>
    </row>
    <row r="11" spans="1:3">
      <c r="A11" s="28">
        <v>24.4</v>
      </c>
      <c r="C11" s="29">
        <v>10</v>
      </c>
    </row>
    <row r="12" spans="1:3">
      <c r="A12" s="28">
        <v>24.5</v>
      </c>
      <c r="C12" s="29">
        <v>11</v>
      </c>
    </row>
    <row r="13" spans="1:3">
      <c r="A13" s="28">
        <v>24.6</v>
      </c>
      <c r="C13" s="29">
        <v>12</v>
      </c>
    </row>
    <row r="14" spans="1:3">
      <c r="A14" s="28">
        <v>24.7</v>
      </c>
      <c r="C14" s="29">
        <v>13</v>
      </c>
    </row>
    <row r="15" spans="1:3">
      <c r="A15" s="28">
        <v>24.8</v>
      </c>
    </row>
    <row r="16" spans="1:3">
      <c r="A16" s="28">
        <v>24.9</v>
      </c>
    </row>
    <row r="17" spans="1:1">
      <c r="A17" s="28">
        <v>25</v>
      </c>
    </row>
    <row r="18" spans="1:1">
      <c r="A18" s="28">
        <v>25.1</v>
      </c>
    </row>
    <row r="19" spans="1:1">
      <c r="A19" s="28">
        <v>25.2</v>
      </c>
    </row>
    <row r="20" spans="1:1">
      <c r="A20" s="28">
        <v>25.3</v>
      </c>
    </row>
    <row r="21" spans="1:1">
      <c r="A21" s="28">
        <v>25.4</v>
      </c>
    </row>
    <row r="22" spans="1:1">
      <c r="A22" s="28">
        <v>25.5</v>
      </c>
    </row>
    <row r="23" spans="1:1">
      <c r="A23" s="28">
        <v>25.6</v>
      </c>
    </row>
    <row r="24" spans="1:1">
      <c r="A24" s="28">
        <v>25.7</v>
      </c>
    </row>
    <row r="25" spans="1:1">
      <c r="A25" s="28">
        <v>25.8</v>
      </c>
    </row>
    <row r="26" spans="1:1">
      <c r="A26" s="28">
        <v>25.9</v>
      </c>
    </row>
    <row r="27" spans="1:1">
      <c r="A27" s="28">
        <v>26</v>
      </c>
    </row>
    <row r="28" spans="1:1">
      <c r="A28" s="28">
        <v>26.1</v>
      </c>
    </row>
    <row r="29" spans="1:1">
      <c r="A29" s="28">
        <v>26.2</v>
      </c>
    </row>
    <row r="30" spans="1:1">
      <c r="A30" s="28">
        <v>26.3</v>
      </c>
    </row>
    <row r="31" spans="1:1">
      <c r="A31" s="28">
        <v>26.4</v>
      </c>
    </row>
    <row r="32" spans="1:1">
      <c r="A32" s="28">
        <v>26.5</v>
      </c>
    </row>
    <row r="33" spans="1:1">
      <c r="A33" s="28">
        <v>26.6</v>
      </c>
    </row>
    <row r="34" spans="1:1">
      <c r="A34" s="28">
        <v>26.7</v>
      </c>
    </row>
    <row r="35" spans="1:1">
      <c r="A35" s="28">
        <v>26.8000000000001</v>
      </c>
    </row>
    <row r="36" spans="1:1">
      <c r="A36" s="28">
        <v>26.9</v>
      </c>
    </row>
    <row r="37" spans="1:1">
      <c r="A37" s="28">
        <v>27</v>
      </c>
    </row>
    <row r="38" spans="1:1">
      <c r="A38" s="28">
        <v>27.100000000000101</v>
      </c>
    </row>
    <row r="39" spans="1:1">
      <c r="A39" s="28">
        <v>27.2</v>
      </c>
    </row>
    <row r="40" spans="1:1">
      <c r="A40" s="28">
        <v>27.3000000000001</v>
      </c>
    </row>
    <row r="41" spans="1:1">
      <c r="A41" s="28">
        <v>27.400000000000102</v>
      </c>
    </row>
    <row r="42" spans="1:1">
      <c r="A42" s="28">
        <v>27.500000000000099</v>
      </c>
    </row>
    <row r="43" spans="1:1">
      <c r="A43" s="28">
        <v>27.600000000000101</v>
      </c>
    </row>
    <row r="44" spans="1:1">
      <c r="A44" s="28">
        <v>27.700000000000099</v>
      </c>
    </row>
    <row r="45" spans="1:1">
      <c r="A45" s="28">
        <v>27.8000000000001</v>
      </c>
    </row>
    <row r="46" spans="1:1">
      <c r="A46" s="28">
        <v>27.900000000000102</v>
      </c>
    </row>
    <row r="47" spans="1:1">
      <c r="A47" s="28">
        <v>28.000000000000099</v>
      </c>
    </row>
    <row r="48" spans="1:1">
      <c r="A48" s="28">
        <v>28.100000000000101</v>
      </c>
    </row>
    <row r="49" spans="1:1">
      <c r="A49" s="28">
        <v>28.200000000000099</v>
      </c>
    </row>
    <row r="50" spans="1:1">
      <c r="A50" s="28">
        <v>28.3000000000001</v>
      </c>
    </row>
    <row r="51" spans="1:1">
      <c r="A51" s="28">
        <v>28.400000000000102</v>
      </c>
    </row>
    <row r="52" spans="1:1">
      <c r="A52" s="28">
        <v>28.500000000000099</v>
      </c>
    </row>
    <row r="53" spans="1:1">
      <c r="A53" s="28">
        <v>28.600000000000101</v>
      </c>
    </row>
    <row r="54" spans="1:1">
      <c r="A54" s="28">
        <v>28.700000000000099</v>
      </c>
    </row>
    <row r="55" spans="1:1">
      <c r="A55" s="28">
        <v>28.8000000000001</v>
      </c>
    </row>
    <row r="56" spans="1:1">
      <c r="A56" s="28">
        <v>28.900000000000102</v>
      </c>
    </row>
    <row r="57" spans="1:1">
      <c r="A57" s="28">
        <v>29.000000000000099</v>
      </c>
    </row>
    <row r="58" spans="1:1">
      <c r="A58" s="28">
        <v>29.100000000000101</v>
      </c>
    </row>
    <row r="59" spans="1:1">
      <c r="A59" s="28">
        <v>29.200000000000099</v>
      </c>
    </row>
    <row r="60" spans="1:1">
      <c r="A60" s="28">
        <v>29.3000000000001</v>
      </c>
    </row>
    <row r="61" spans="1:1">
      <c r="A61" s="28">
        <v>29.400000000000102</v>
      </c>
    </row>
    <row r="62" spans="1:1">
      <c r="A62" s="28">
        <v>29.500000000000099</v>
      </c>
    </row>
    <row r="63" spans="1:1">
      <c r="A63" s="28">
        <v>29.600000000000101</v>
      </c>
    </row>
    <row r="64" spans="1:1">
      <c r="A64" s="28">
        <v>29.700000000000099</v>
      </c>
    </row>
    <row r="65" spans="1:1">
      <c r="A65" s="28">
        <v>29.8000000000001</v>
      </c>
    </row>
    <row r="66" spans="1:1">
      <c r="A66" s="28">
        <v>29.900000000000102</v>
      </c>
    </row>
    <row r="67" spans="1:1">
      <c r="A67" s="28">
        <v>30.000000000000099</v>
      </c>
    </row>
    <row r="68" spans="1:1">
      <c r="A68" s="28">
        <v>30.100000000000101</v>
      </c>
    </row>
    <row r="69" spans="1:1">
      <c r="A69" s="28">
        <v>30.200000000000099</v>
      </c>
    </row>
    <row r="70" spans="1:1">
      <c r="A70" s="28">
        <v>30.3000000000001</v>
      </c>
    </row>
    <row r="71" spans="1:1">
      <c r="A71" s="28">
        <v>30.400000000000102</v>
      </c>
    </row>
    <row r="72" spans="1:1">
      <c r="A72" s="28">
        <v>30.500000000000099</v>
      </c>
    </row>
    <row r="73" spans="1:1">
      <c r="A73" s="28">
        <v>30.600000000000101</v>
      </c>
    </row>
    <row r="74" spans="1:1">
      <c r="A74" s="28">
        <v>30.700000000000099</v>
      </c>
    </row>
    <row r="75" spans="1:1">
      <c r="A75" s="28">
        <v>30.8000000000001</v>
      </c>
    </row>
    <row r="76" spans="1:1">
      <c r="A76" s="28">
        <v>30.900000000000102</v>
      </c>
    </row>
    <row r="77" spans="1:1">
      <c r="A77" s="28">
        <v>31.000000000000099</v>
      </c>
    </row>
    <row r="78" spans="1:1">
      <c r="A78" s="28">
        <v>31.100000000000101</v>
      </c>
    </row>
    <row r="79" spans="1:1">
      <c r="A79" s="28">
        <v>31.200000000000099</v>
      </c>
    </row>
    <row r="80" spans="1:1">
      <c r="A80" s="28">
        <v>31.3000000000001</v>
      </c>
    </row>
    <row r="81" spans="1:1">
      <c r="A81" s="28">
        <v>31.400000000000102</v>
      </c>
    </row>
    <row r="82" spans="1:1">
      <c r="A82" s="28">
        <v>31.500000000000099</v>
      </c>
    </row>
    <row r="83" spans="1:1">
      <c r="A83" s="28">
        <v>31.600000000000101</v>
      </c>
    </row>
    <row r="84" spans="1:1">
      <c r="A84" s="28">
        <v>31.700000000000099</v>
      </c>
    </row>
    <row r="85" spans="1:1">
      <c r="A85" s="28">
        <v>31.8000000000001</v>
      </c>
    </row>
    <row r="86" spans="1:1">
      <c r="A86" s="28">
        <v>31.900000000000102</v>
      </c>
    </row>
    <row r="87" spans="1:1">
      <c r="A87" s="28">
        <v>32.000000000000099</v>
      </c>
    </row>
    <row r="88" spans="1:1">
      <c r="A88" s="28">
        <v>32.100000000000101</v>
      </c>
    </row>
    <row r="89" spans="1:1">
      <c r="A89" s="28">
        <v>32.200000000000102</v>
      </c>
    </row>
    <row r="90" spans="1:1">
      <c r="A90" s="28">
        <v>32.300000000000097</v>
      </c>
    </row>
    <row r="91" spans="1:1">
      <c r="A91" s="28">
        <v>32.400000000000098</v>
      </c>
    </row>
    <row r="92" spans="1:1">
      <c r="A92" s="28">
        <v>32.500000000000099</v>
      </c>
    </row>
    <row r="93" spans="1:1">
      <c r="A93" s="28">
        <v>32.600000000000101</v>
      </c>
    </row>
    <row r="94" spans="1:1">
      <c r="A94" s="28">
        <v>32.700000000000102</v>
      </c>
    </row>
    <row r="95" spans="1:1">
      <c r="A95" s="28">
        <v>32.800000000000097</v>
      </c>
    </row>
    <row r="96" spans="1:1">
      <c r="A96" s="28">
        <v>32.900000000000098</v>
      </c>
    </row>
    <row r="97" spans="1:1">
      <c r="A97" s="28">
        <v>33.000000000000099</v>
      </c>
    </row>
    <row r="98" spans="1:1">
      <c r="A98" s="28">
        <v>33.100000000000101</v>
      </c>
    </row>
    <row r="99" spans="1:1">
      <c r="A99" s="28">
        <v>33.200000000000102</v>
      </c>
    </row>
    <row r="100" spans="1:1">
      <c r="A100" s="28">
        <v>33.300000000000097</v>
      </c>
    </row>
    <row r="101" spans="1:1">
      <c r="A101" s="28">
        <v>33.400000000000098</v>
      </c>
    </row>
    <row r="102" spans="1:1">
      <c r="A102" s="28">
        <v>33.500000000000099</v>
      </c>
    </row>
    <row r="103" spans="1:1">
      <c r="A103" s="28">
        <v>33.600000000000101</v>
      </c>
    </row>
    <row r="104" spans="1:1">
      <c r="A104" s="28">
        <v>33.700000000000102</v>
      </c>
    </row>
    <row r="105" spans="1:1">
      <c r="A105" s="28">
        <v>33.800000000000097</v>
      </c>
    </row>
    <row r="106" spans="1:1">
      <c r="A106" s="28">
        <v>33.900000000000098</v>
      </c>
    </row>
    <row r="107" spans="1:1">
      <c r="A107" s="28">
        <v>34.000000000000099</v>
      </c>
    </row>
    <row r="108" spans="1:1">
      <c r="A108" s="28">
        <v>34.1000000000002</v>
      </c>
    </row>
    <row r="109" spans="1:1">
      <c r="A109" s="28">
        <v>34.200000000000202</v>
      </c>
    </row>
    <row r="110" spans="1:1">
      <c r="A110" s="28">
        <v>34.300000000000203</v>
      </c>
    </row>
    <row r="111" spans="1:1">
      <c r="A111" s="28">
        <v>34.400000000000198</v>
      </c>
    </row>
    <row r="112" spans="1:1">
      <c r="A112" s="28">
        <v>34.500000000000199</v>
      </c>
    </row>
    <row r="113" spans="1:1">
      <c r="A113" s="28">
        <v>34.6000000000002</v>
      </c>
    </row>
    <row r="114" spans="1:1">
      <c r="A114" s="28">
        <v>34.700000000000202</v>
      </c>
    </row>
    <row r="115" spans="1:1">
      <c r="A115" s="28">
        <v>34.800000000000203</v>
      </c>
    </row>
    <row r="116" spans="1:1">
      <c r="A116" s="28">
        <v>34.900000000000198</v>
      </c>
    </row>
    <row r="117" spans="1:1">
      <c r="A117" s="28">
        <v>35.000000000000199</v>
      </c>
    </row>
    <row r="118" spans="1:1">
      <c r="A118" s="28">
        <v>35.1000000000002</v>
      </c>
    </row>
    <row r="119" spans="1:1">
      <c r="A119" s="28">
        <v>35.200000000000202</v>
      </c>
    </row>
    <row r="120" spans="1:1">
      <c r="A120" s="28">
        <v>35.300000000000203</v>
      </c>
    </row>
    <row r="121" spans="1:1">
      <c r="A121" s="28">
        <v>35.400000000000198</v>
      </c>
    </row>
    <row r="122" spans="1:1">
      <c r="A122" s="28">
        <v>35.500000000000199</v>
      </c>
    </row>
    <row r="123" spans="1:1">
      <c r="A123" s="28">
        <v>35.6000000000002</v>
      </c>
    </row>
    <row r="124" spans="1:1">
      <c r="A124" s="28">
        <v>35.700000000000202</v>
      </c>
    </row>
    <row r="125" spans="1:1">
      <c r="A125" s="28">
        <v>35.800000000000203</v>
      </c>
    </row>
    <row r="126" spans="1:1">
      <c r="A126" s="28">
        <v>35.900000000000198</v>
      </c>
    </row>
    <row r="127" spans="1:1">
      <c r="A127" s="28">
        <v>36.000000000000199</v>
      </c>
    </row>
    <row r="128" spans="1:1">
      <c r="A128" s="28">
        <v>36.1000000000002</v>
      </c>
    </row>
    <row r="129" spans="1:1">
      <c r="A129" s="28">
        <v>36.200000000000202</v>
      </c>
    </row>
    <row r="130" spans="1:1">
      <c r="A130" s="28">
        <v>36.300000000000203</v>
      </c>
    </row>
    <row r="131" spans="1:1">
      <c r="A131" s="28">
        <v>36.400000000000198</v>
      </c>
    </row>
    <row r="132" spans="1:1">
      <c r="A132" s="28">
        <v>36.500000000000199</v>
      </c>
    </row>
    <row r="133" spans="1:1">
      <c r="A133" s="28">
        <v>36.6000000000002</v>
      </c>
    </row>
    <row r="134" spans="1:1">
      <c r="A134" s="28">
        <v>36.700000000000202</v>
      </c>
    </row>
    <row r="135" spans="1:1">
      <c r="A135" s="28">
        <v>36.800000000000203</v>
      </c>
    </row>
    <row r="136" spans="1:1">
      <c r="A136" s="28">
        <v>36.900000000000198</v>
      </c>
    </row>
    <row r="137" spans="1:1">
      <c r="A137" s="28">
        <v>37.000000000000199</v>
      </c>
    </row>
  </sheetData>
  <sheetProtection selectLockedCells="1" selectUnlockedCells="1"/>
  <phoneticPr fontId="7" type="noConversion"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T60"/>
  <sheetViews>
    <sheetView topLeftCell="B9" workbookViewId="0">
      <selection activeCell="J39" sqref="J39:L45"/>
    </sheetView>
  </sheetViews>
  <sheetFormatPr defaultColWidth="8.85546875" defaultRowHeight="15"/>
  <cols>
    <col min="3" max="3" width="8.85546875" style="1"/>
    <col min="5" max="5" width="8.85546875" style="3"/>
    <col min="8" max="8" width="8.85546875" style="1"/>
  </cols>
  <sheetData>
    <row r="1" spans="1:20">
      <c r="A1">
        <v>30.5</v>
      </c>
      <c r="B1">
        <f>A1-30.5</f>
        <v>0</v>
      </c>
      <c r="C1" s="1">
        <f>B1*10</f>
        <v>0</v>
      </c>
      <c r="D1" s="4">
        <v>6.1640000000000005E-19</v>
      </c>
      <c r="E1" s="2">
        <f>(D1/6.164E-19)*100</f>
        <v>100</v>
      </c>
      <c r="G1">
        <v>30.5</v>
      </c>
      <c r="H1" s="1">
        <f>(G1-30.5)*10</f>
        <v>0</v>
      </c>
      <c r="I1" s="4">
        <v>6.2700000000000001E-19</v>
      </c>
      <c r="J1" s="3">
        <f>(I1/6.27E-19)*100</f>
        <v>100</v>
      </c>
      <c r="L1">
        <v>30.5</v>
      </c>
      <c r="M1">
        <f>(L1-30.5)*10</f>
        <v>0</v>
      </c>
      <c r="N1" s="4">
        <v>6.2039999999999999E-19</v>
      </c>
      <c r="O1" s="4">
        <f>(N1/6.204E-19)*100</f>
        <v>100</v>
      </c>
      <c r="Q1">
        <v>30.5</v>
      </c>
      <c r="R1" s="1">
        <f>(Q1-30.5)*10</f>
        <v>0</v>
      </c>
      <c r="S1" s="4">
        <v>6.3670000000000005E-19</v>
      </c>
      <c r="T1" s="4">
        <f>(S1/6.367E-19)*100</f>
        <v>100</v>
      </c>
    </row>
    <row r="2" spans="1:20">
      <c r="A2">
        <v>30.6</v>
      </c>
      <c r="B2">
        <f t="shared" ref="B2:B60" si="0">A2-30.5</f>
        <v>0.10000000000000142</v>
      </c>
      <c r="C2" s="1">
        <f t="shared" ref="C2:C60" si="1">B2*10</f>
        <v>1.0000000000000142</v>
      </c>
      <c r="D2" s="4">
        <v>6.2460000000000003E-19</v>
      </c>
      <c r="E2" s="2">
        <f t="shared" ref="E2:E60" si="2">(D2/6.164E-19)*100</f>
        <v>101.33030499675534</v>
      </c>
      <c r="G2">
        <v>30.6</v>
      </c>
      <c r="H2" s="1">
        <f t="shared" ref="H2:H60" si="3">(G2-30.5)*10</f>
        <v>1.0000000000000142</v>
      </c>
      <c r="I2" s="4">
        <v>6.3489999999999999E-19</v>
      </c>
      <c r="J2" s="3">
        <f t="shared" ref="J2:J60" si="4">(I2/6.27E-19)*100</f>
        <v>101.25996810207336</v>
      </c>
      <c r="L2">
        <v>30.6</v>
      </c>
      <c r="M2">
        <f t="shared" ref="M2:M60" si="5">(L2-30.5)*10</f>
        <v>1.0000000000000142</v>
      </c>
      <c r="N2" s="4">
        <v>6.0950000000000001E-19</v>
      </c>
      <c r="O2" s="4">
        <f t="shared" ref="O2:O60" si="6">(N2/6.204E-19)*100</f>
        <v>98.243068987749837</v>
      </c>
      <c r="Q2">
        <v>30.6</v>
      </c>
      <c r="R2" s="1">
        <f t="shared" ref="R2:R30" si="7">(Q2-30.5)*10</f>
        <v>1.0000000000000142</v>
      </c>
      <c r="S2" s="4">
        <v>6.323E-19</v>
      </c>
      <c r="T2" s="4">
        <f t="shared" ref="T2:T30" si="8">(S2/6.367E-19)*100</f>
        <v>99.308936704884559</v>
      </c>
    </row>
    <row r="3" spans="1:20">
      <c r="A3">
        <v>30.7</v>
      </c>
      <c r="B3">
        <f t="shared" si="0"/>
        <v>0.19999999999999929</v>
      </c>
      <c r="C3" s="1">
        <f t="shared" si="1"/>
        <v>1.9999999999999929</v>
      </c>
      <c r="D3" s="4">
        <v>6.2349999999999999E-19</v>
      </c>
      <c r="E3" s="2">
        <f t="shared" si="2"/>
        <v>101.15184944841012</v>
      </c>
      <c r="G3">
        <v>30.7</v>
      </c>
      <c r="H3" s="1">
        <f t="shared" si="3"/>
        <v>1.9999999999999929</v>
      </c>
      <c r="I3" s="4">
        <v>6.1149999999999998E-19</v>
      </c>
      <c r="J3" s="3">
        <f t="shared" si="4"/>
        <v>97.527910685805423</v>
      </c>
      <c r="L3">
        <v>30.7</v>
      </c>
      <c r="M3">
        <f t="shared" si="5"/>
        <v>1.9999999999999929</v>
      </c>
      <c r="N3" s="4">
        <v>6.0769999999999995E-19</v>
      </c>
      <c r="O3" s="4">
        <f t="shared" si="6"/>
        <v>97.952933591231456</v>
      </c>
      <c r="Q3">
        <v>30.7</v>
      </c>
      <c r="R3" s="1">
        <f t="shared" si="7"/>
        <v>1.9999999999999929</v>
      </c>
      <c r="S3" s="4">
        <v>6.2929999999999999E-19</v>
      </c>
      <c r="T3" s="4">
        <f t="shared" si="8"/>
        <v>98.837757185487661</v>
      </c>
    </row>
    <row r="4" spans="1:20">
      <c r="A4">
        <v>30.8</v>
      </c>
      <c r="B4">
        <f t="shared" si="0"/>
        <v>0.30000000000000071</v>
      </c>
      <c r="C4" s="1">
        <f t="shared" si="1"/>
        <v>3.0000000000000071</v>
      </c>
      <c r="D4" s="4">
        <v>5.8330000000000001E-19</v>
      </c>
      <c r="E4" s="2">
        <f t="shared" si="2"/>
        <v>94.630110317975337</v>
      </c>
      <c r="G4">
        <v>30.8</v>
      </c>
      <c r="H4" s="1">
        <f t="shared" si="3"/>
        <v>3.0000000000000071</v>
      </c>
      <c r="I4" s="4">
        <v>6.0589999999999999E-19</v>
      </c>
      <c r="J4" s="3">
        <f t="shared" si="4"/>
        <v>96.634768740031902</v>
      </c>
      <c r="L4">
        <v>30.8</v>
      </c>
      <c r="M4">
        <f t="shared" si="5"/>
        <v>3.0000000000000071</v>
      </c>
      <c r="N4" s="4">
        <v>5.9300000000000004E-19</v>
      </c>
      <c r="O4" s="4">
        <f t="shared" si="6"/>
        <v>95.58349451966474</v>
      </c>
      <c r="Q4">
        <v>30.8</v>
      </c>
      <c r="R4" s="1">
        <f t="shared" si="7"/>
        <v>3.0000000000000071</v>
      </c>
      <c r="S4" s="4">
        <v>6.0809999999999997E-19</v>
      </c>
      <c r="T4" s="4">
        <f t="shared" si="8"/>
        <v>95.508088581749632</v>
      </c>
    </row>
    <row r="5" spans="1:20">
      <c r="A5">
        <v>30.9</v>
      </c>
      <c r="B5">
        <f t="shared" si="0"/>
        <v>0.39999999999999858</v>
      </c>
      <c r="C5" s="1">
        <f t="shared" si="1"/>
        <v>3.9999999999999858</v>
      </c>
      <c r="D5" s="4">
        <v>5.7210000000000002E-19</v>
      </c>
      <c r="E5" s="2">
        <f t="shared" si="2"/>
        <v>92.813108371187539</v>
      </c>
      <c r="G5">
        <v>30.9</v>
      </c>
      <c r="H5" s="1">
        <f t="shared" si="3"/>
        <v>3.9999999999999858</v>
      </c>
      <c r="I5" s="4">
        <v>5.8660000000000002E-19</v>
      </c>
      <c r="J5" s="3">
        <f t="shared" si="4"/>
        <v>93.556618819776716</v>
      </c>
      <c r="L5">
        <v>30.9</v>
      </c>
      <c r="M5">
        <f t="shared" si="5"/>
        <v>3.9999999999999858</v>
      </c>
      <c r="N5" s="4">
        <v>5.83E-19</v>
      </c>
      <c r="O5" s="4">
        <f t="shared" si="6"/>
        <v>93.971631205673759</v>
      </c>
      <c r="Q5">
        <v>30.9</v>
      </c>
      <c r="R5" s="1">
        <f t="shared" si="7"/>
        <v>3.9999999999999858</v>
      </c>
      <c r="S5" s="4">
        <v>6.0569999999999998E-19</v>
      </c>
      <c r="T5" s="4">
        <f t="shared" si="8"/>
        <v>95.131144966232128</v>
      </c>
    </row>
    <row r="6" spans="1:20">
      <c r="A6">
        <v>31</v>
      </c>
      <c r="B6">
        <f t="shared" si="0"/>
        <v>0.5</v>
      </c>
      <c r="C6" s="1">
        <f t="shared" si="1"/>
        <v>5</v>
      </c>
      <c r="D6" s="4">
        <v>5.6249999999999999E-19</v>
      </c>
      <c r="E6" s="2">
        <f t="shared" si="2"/>
        <v>91.255678131083712</v>
      </c>
      <c r="G6">
        <v>31</v>
      </c>
      <c r="H6" s="1">
        <f t="shared" si="3"/>
        <v>5</v>
      </c>
      <c r="I6" s="4">
        <v>5.8159999999999995E-19</v>
      </c>
      <c r="J6" s="3">
        <f t="shared" si="4"/>
        <v>92.759170653907489</v>
      </c>
      <c r="L6">
        <v>31</v>
      </c>
      <c r="M6">
        <f t="shared" si="5"/>
        <v>5</v>
      </c>
      <c r="N6" s="4">
        <v>5.6110000000000004E-19</v>
      </c>
      <c r="O6" s="4">
        <f t="shared" si="6"/>
        <v>90.441650548033536</v>
      </c>
      <c r="Q6">
        <v>31</v>
      </c>
      <c r="R6" s="1">
        <f t="shared" si="7"/>
        <v>5</v>
      </c>
      <c r="S6" s="4">
        <v>5.8179999999999996E-19</v>
      </c>
      <c r="T6" s="4">
        <f t="shared" si="8"/>
        <v>91.377414795036898</v>
      </c>
    </row>
    <row r="7" spans="1:20">
      <c r="A7">
        <v>31.1</v>
      </c>
      <c r="B7">
        <f t="shared" si="0"/>
        <v>0.60000000000000142</v>
      </c>
      <c r="C7" s="1">
        <f t="shared" si="1"/>
        <v>6.0000000000000142</v>
      </c>
      <c r="D7" s="4">
        <v>5.6000000000000001E-19</v>
      </c>
      <c r="E7" s="2">
        <f t="shared" si="2"/>
        <v>90.850097339390004</v>
      </c>
      <c r="G7">
        <v>31.1</v>
      </c>
      <c r="H7" s="1">
        <f t="shared" si="3"/>
        <v>6.0000000000000142</v>
      </c>
      <c r="I7" s="4">
        <v>5.5750000000000002E-19</v>
      </c>
      <c r="J7" s="3">
        <f t="shared" si="4"/>
        <v>88.91547049441786</v>
      </c>
      <c r="L7">
        <v>31.1</v>
      </c>
      <c r="M7">
        <f t="shared" si="5"/>
        <v>6.0000000000000142</v>
      </c>
      <c r="N7" s="4">
        <v>5.4429999999999997E-19</v>
      </c>
      <c r="O7" s="4">
        <f t="shared" si="6"/>
        <v>87.733720180528678</v>
      </c>
      <c r="Q7">
        <v>31.1</v>
      </c>
      <c r="R7" s="1">
        <f t="shared" si="7"/>
        <v>6.0000000000000142</v>
      </c>
      <c r="S7" s="4">
        <v>5.6030000000000002E-19</v>
      </c>
      <c r="T7" s="4">
        <f t="shared" si="8"/>
        <v>88.000628239359187</v>
      </c>
    </row>
    <row r="8" spans="1:20">
      <c r="A8">
        <v>31.2</v>
      </c>
      <c r="B8">
        <f t="shared" si="0"/>
        <v>0.69999999999999929</v>
      </c>
      <c r="C8" s="1">
        <f t="shared" si="1"/>
        <v>6.9999999999999929</v>
      </c>
      <c r="D8" s="4">
        <v>5.4360000000000004E-19</v>
      </c>
      <c r="E8" s="2">
        <f t="shared" si="2"/>
        <v>88.1894873458793</v>
      </c>
      <c r="G8">
        <v>31.2</v>
      </c>
      <c r="H8" s="1">
        <f t="shared" si="3"/>
        <v>6.9999999999999929</v>
      </c>
      <c r="I8" s="4">
        <v>5.4020000000000002E-19</v>
      </c>
      <c r="J8" s="3">
        <f t="shared" si="4"/>
        <v>86.156299840510371</v>
      </c>
      <c r="L8">
        <v>31.2</v>
      </c>
      <c r="M8">
        <f t="shared" si="5"/>
        <v>6.9999999999999929</v>
      </c>
      <c r="N8" s="4">
        <v>5.4300000000000002E-19</v>
      </c>
      <c r="O8" s="4">
        <f t="shared" si="6"/>
        <v>87.524177949709866</v>
      </c>
      <c r="Q8">
        <v>31.2</v>
      </c>
      <c r="R8" s="1">
        <f t="shared" si="7"/>
        <v>6.9999999999999929</v>
      </c>
      <c r="S8" s="4">
        <v>5.5140000000000001E-19</v>
      </c>
      <c r="T8" s="4">
        <f t="shared" si="8"/>
        <v>86.60279566514842</v>
      </c>
    </row>
    <row r="9" spans="1:20">
      <c r="A9">
        <v>31.3</v>
      </c>
      <c r="B9">
        <f t="shared" si="0"/>
        <v>0.80000000000000071</v>
      </c>
      <c r="C9" s="1">
        <f t="shared" si="1"/>
        <v>8.0000000000000071</v>
      </c>
      <c r="D9" s="4">
        <v>5.0520000000000002E-19</v>
      </c>
      <c r="E9" s="2">
        <f t="shared" si="2"/>
        <v>81.959766385463979</v>
      </c>
      <c r="G9">
        <v>31.3</v>
      </c>
      <c r="H9" s="1">
        <f t="shared" si="3"/>
        <v>8.0000000000000071</v>
      </c>
      <c r="I9" s="4">
        <v>5.1380000000000001E-19</v>
      </c>
      <c r="J9" s="3">
        <f t="shared" si="4"/>
        <v>81.945773524720892</v>
      </c>
      <c r="L9">
        <v>31.3</v>
      </c>
      <c r="M9">
        <f t="shared" si="5"/>
        <v>8.0000000000000071</v>
      </c>
      <c r="N9" s="4">
        <v>5.3549999999999996E-19</v>
      </c>
      <c r="O9" s="4">
        <f t="shared" si="6"/>
        <v>86.315280464216627</v>
      </c>
      <c r="Q9">
        <v>31.3</v>
      </c>
      <c r="R9" s="1">
        <f t="shared" si="7"/>
        <v>8.0000000000000071</v>
      </c>
      <c r="S9" s="4">
        <v>5.452E-19</v>
      </c>
      <c r="T9" s="4">
        <f t="shared" si="8"/>
        <v>85.62902465839484</v>
      </c>
    </row>
    <row r="10" spans="1:20">
      <c r="A10">
        <v>31.4</v>
      </c>
      <c r="B10">
        <f t="shared" si="0"/>
        <v>0.89999999999999858</v>
      </c>
      <c r="C10" s="1">
        <f t="shared" si="1"/>
        <v>8.9999999999999858</v>
      </c>
      <c r="D10" s="4">
        <v>5.5170000000000002E-19</v>
      </c>
      <c r="E10" s="2">
        <f t="shared" si="2"/>
        <v>89.503569110966893</v>
      </c>
      <c r="G10">
        <v>31.4</v>
      </c>
      <c r="H10" s="1">
        <f t="shared" si="3"/>
        <v>8.9999999999999858</v>
      </c>
      <c r="I10" s="4">
        <v>5.2129999999999997E-19</v>
      </c>
      <c r="J10" s="3">
        <f t="shared" si="4"/>
        <v>83.141945773524711</v>
      </c>
      <c r="L10">
        <v>31.4</v>
      </c>
      <c r="M10">
        <f t="shared" si="5"/>
        <v>8.9999999999999858</v>
      </c>
      <c r="N10" s="4">
        <v>5.0109999999999998E-19</v>
      </c>
      <c r="O10" s="4">
        <f t="shared" si="6"/>
        <v>80.770470664087682</v>
      </c>
      <c r="Q10">
        <v>31.4</v>
      </c>
      <c r="R10" s="1">
        <f t="shared" si="7"/>
        <v>8.9999999999999858</v>
      </c>
      <c r="S10" s="4">
        <v>5.1970000000000002E-19</v>
      </c>
      <c r="T10" s="4">
        <f t="shared" si="8"/>
        <v>81.62399874352127</v>
      </c>
    </row>
    <row r="11" spans="1:20">
      <c r="A11">
        <v>31.5</v>
      </c>
      <c r="B11">
        <f t="shared" si="0"/>
        <v>1</v>
      </c>
      <c r="C11" s="1">
        <f t="shared" si="1"/>
        <v>10</v>
      </c>
      <c r="D11" s="4">
        <v>5.0820000000000002E-19</v>
      </c>
      <c r="E11" s="2">
        <f t="shared" si="2"/>
        <v>82.446463335496418</v>
      </c>
      <c r="G11">
        <v>31.5</v>
      </c>
      <c r="H11" s="1">
        <f t="shared" si="3"/>
        <v>10</v>
      </c>
      <c r="I11" s="4">
        <v>4.8770000000000001E-19</v>
      </c>
      <c r="J11" s="3">
        <f t="shared" si="4"/>
        <v>77.783094098883581</v>
      </c>
      <c r="L11">
        <v>31.5</v>
      </c>
      <c r="M11">
        <f t="shared" si="5"/>
        <v>10</v>
      </c>
      <c r="N11" s="4">
        <v>4.9559999999999999E-19</v>
      </c>
      <c r="O11" s="4">
        <f t="shared" si="6"/>
        <v>79.883945841392645</v>
      </c>
      <c r="Q11">
        <v>31.5</v>
      </c>
      <c r="R11" s="1">
        <f t="shared" si="7"/>
        <v>10</v>
      </c>
      <c r="S11" s="4">
        <v>5.0490000000000001E-19</v>
      </c>
      <c r="T11" s="4">
        <f t="shared" si="8"/>
        <v>79.299513114496619</v>
      </c>
    </row>
    <row r="12" spans="1:20">
      <c r="A12">
        <v>31.6</v>
      </c>
      <c r="B12">
        <f t="shared" si="0"/>
        <v>1.1000000000000014</v>
      </c>
      <c r="C12" s="1">
        <f t="shared" si="1"/>
        <v>11.000000000000014</v>
      </c>
      <c r="D12" s="4">
        <v>4.7620000000000002E-19</v>
      </c>
      <c r="E12" s="2">
        <f t="shared" si="2"/>
        <v>77.255029201816996</v>
      </c>
      <c r="G12">
        <v>31.6</v>
      </c>
      <c r="H12" s="1">
        <f t="shared" si="3"/>
        <v>11.000000000000014</v>
      </c>
      <c r="I12" s="4">
        <v>4.9990000000000003E-19</v>
      </c>
      <c r="J12" s="3">
        <f t="shared" si="4"/>
        <v>79.728867623604472</v>
      </c>
      <c r="L12">
        <v>31.6</v>
      </c>
      <c r="M12">
        <f t="shared" si="5"/>
        <v>11.000000000000014</v>
      </c>
      <c r="N12" s="4">
        <v>4.9249999999999998E-19</v>
      </c>
      <c r="O12" s="4">
        <f t="shared" si="6"/>
        <v>79.384268214055439</v>
      </c>
      <c r="Q12">
        <v>31.7</v>
      </c>
      <c r="R12" s="1">
        <f t="shared" si="7"/>
        <v>11.999999999999993</v>
      </c>
      <c r="S12" s="4">
        <v>4.8580000000000005E-19</v>
      </c>
      <c r="T12" s="4">
        <f t="shared" si="8"/>
        <v>76.299670174336427</v>
      </c>
    </row>
    <row r="13" spans="1:20">
      <c r="A13">
        <v>31.7</v>
      </c>
      <c r="B13">
        <f t="shared" si="0"/>
        <v>1.1999999999999993</v>
      </c>
      <c r="C13" s="1">
        <f t="shared" si="1"/>
        <v>11.999999999999993</v>
      </c>
      <c r="D13" s="4">
        <v>4.9179999999999996E-19</v>
      </c>
      <c r="E13" s="2">
        <f t="shared" si="2"/>
        <v>79.785853341985714</v>
      </c>
      <c r="G13">
        <v>31.7</v>
      </c>
      <c r="H13" s="1">
        <f t="shared" si="3"/>
        <v>11.999999999999993</v>
      </c>
      <c r="I13" s="4">
        <v>4.8689999999999999E-19</v>
      </c>
      <c r="J13" s="3">
        <f t="shared" si="4"/>
        <v>77.655502392344488</v>
      </c>
      <c r="L13">
        <v>31.7</v>
      </c>
      <c r="M13">
        <f t="shared" si="5"/>
        <v>11.999999999999993</v>
      </c>
      <c r="N13" s="4">
        <v>4.5499999999999999E-19</v>
      </c>
      <c r="O13" s="4">
        <f t="shared" si="6"/>
        <v>73.339780786589287</v>
      </c>
      <c r="Q13">
        <v>31.9</v>
      </c>
      <c r="R13" s="1">
        <f t="shared" si="7"/>
        <v>13.999999999999986</v>
      </c>
      <c r="S13" s="4">
        <v>4.6140000000000001E-19</v>
      </c>
      <c r="T13" s="4">
        <f t="shared" si="8"/>
        <v>72.467410083241717</v>
      </c>
    </row>
    <row r="14" spans="1:20">
      <c r="A14">
        <v>31.8</v>
      </c>
      <c r="B14">
        <f t="shared" si="0"/>
        <v>1.3000000000000007</v>
      </c>
      <c r="C14" s="1">
        <f t="shared" si="1"/>
        <v>13.000000000000007</v>
      </c>
      <c r="D14" s="4">
        <v>4.6200000000000003E-19</v>
      </c>
      <c r="E14" s="2">
        <f t="shared" si="2"/>
        <v>74.951330304996759</v>
      </c>
      <c r="G14">
        <v>31.8</v>
      </c>
      <c r="H14" s="1">
        <f t="shared" si="3"/>
        <v>13.000000000000007</v>
      </c>
      <c r="I14" s="4">
        <v>4.6099999999999999E-19</v>
      </c>
      <c r="J14" s="3">
        <f t="shared" si="4"/>
        <v>73.524720893141946</v>
      </c>
      <c r="L14">
        <v>31.8</v>
      </c>
      <c r="M14">
        <f t="shared" si="5"/>
        <v>13.000000000000007</v>
      </c>
      <c r="N14" s="4">
        <v>4.6039999999999997E-19</v>
      </c>
      <c r="O14" s="4">
        <f t="shared" si="6"/>
        <v>74.210186976144428</v>
      </c>
      <c r="Q14">
        <v>32.1</v>
      </c>
      <c r="R14" s="1">
        <f t="shared" si="7"/>
        <v>16.000000000000014</v>
      </c>
      <c r="S14" s="4">
        <v>4.3679999999999996E-19</v>
      </c>
      <c r="T14" s="4">
        <f t="shared" si="8"/>
        <v>68.603738024187194</v>
      </c>
    </row>
    <row r="15" spans="1:20">
      <c r="A15">
        <v>31.9</v>
      </c>
      <c r="B15">
        <f t="shared" si="0"/>
        <v>1.3999999999999986</v>
      </c>
      <c r="C15" s="1">
        <f t="shared" si="1"/>
        <v>13.999999999999986</v>
      </c>
      <c r="D15" s="4">
        <v>4.6460000000000002E-19</v>
      </c>
      <c r="E15" s="2">
        <f t="shared" si="2"/>
        <v>75.373134328358205</v>
      </c>
      <c r="G15">
        <v>31.9</v>
      </c>
      <c r="H15" s="1">
        <f t="shared" si="3"/>
        <v>13.999999999999986</v>
      </c>
      <c r="I15" s="4">
        <v>4.5709999999999996E-19</v>
      </c>
      <c r="J15" s="3">
        <f t="shared" si="4"/>
        <v>72.902711323763953</v>
      </c>
      <c r="L15">
        <v>31.9</v>
      </c>
      <c r="M15">
        <f t="shared" si="5"/>
        <v>13.999999999999986</v>
      </c>
      <c r="N15" s="4">
        <v>4.5439999999999997E-19</v>
      </c>
      <c r="O15" s="4">
        <f t="shared" si="6"/>
        <v>73.243068987749837</v>
      </c>
      <c r="Q15">
        <v>32.299999999999997</v>
      </c>
      <c r="R15" s="1">
        <f t="shared" si="7"/>
        <v>17.999999999999972</v>
      </c>
      <c r="S15" s="4">
        <v>4.2569999999999998E-19</v>
      </c>
      <c r="T15" s="4">
        <f t="shared" si="8"/>
        <v>66.860373802418721</v>
      </c>
    </row>
    <row r="16" spans="1:20">
      <c r="A16">
        <v>32</v>
      </c>
      <c r="B16">
        <f t="shared" si="0"/>
        <v>1.5</v>
      </c>
      <c r="C16" s="1">
        <f t="shared" si="1"/>
        <v>15</v>
      </c>
      <c r="D16" s="4">
        <v>4.3779999999999999E-19</v>
      </c>
      <c r="E16" s="2">
        <f t="shared" si="2"/>
        <v>71.025308241401689</v>
      </c>
      <c r="G16">
        <v>32</v>
      </c>
      <c r="H16" s="1">
        <f t="shared" si="3"/>
        <v>15</v>
      </c>
      <c r="I16" s="4">
        <v>4.4299999999999997E-19</v>
      </c>
      <c r="J16" s="3">
        <f t="shared" si="4"/>
        <v>70.653907496012764</v>
      </c>
      <c r="L16">
        <v>32</v>
      </c>
      <c r="M16">
        <f t="shared" si="5"/>
        <v>15</v>
      </c>
      <c r="N16" s="4">
        <v>4.3140000000000002E-19</v>
      </c>
      <c r="O16" s="4">
        <f t="shared" si="6"/>
        <v>69.535783365570609</v>
      </c>
      <c r="Q16">
        <v>32.5</v>
      </c>
      <c r="R16" s="1">
        <f t="shared" si="7"/>
        <v>20</v>
      </c>
      <c r="S16" s="4">
        <v>3.9679999999999998E-19</v>
      </c>
      <c r="T16" s="4">
        <f t="shared" si="8"/>
        <v>62.321344432228678</v>
      </c>
    </row>
    <row r="17" spans="1:20">
      <c r="A17">
        <v>32.1</v>
      </c>
      <c r="B17">
        <f t="shared" si="0"/>
        <v>1.6000000000000014</v>
      </c>
      <c r="C17" s="1">
        <f t="shared" si="1"/>
        <v>16.000000000000014</v>
      </c>
      <c r="D17" s="4">
        <v>4.3299999999999998E-19</v>
      </c>
      <c r="E17" s="2">
        <f t="shared" si="2"/>
        <v>70.246593121349761</v>
      </c>
      <c r="G17">
        <v>32.1</v>
      </c>
      <c r="H17" s="1">
        <f t="shared" si="3"/>
        <v>16.000000000000014</v>
      </c>
      <c r="I17" s="4">
        <v>4.2859999999999998E-19</v>
      </c>
      <c r="J17" s="3">
        <f t="shared" si="4"/>
        <v>68.357256778309406</v>
      </c>
      <c r="L17">
        <v>32.1</v>
      </c>
      <c r="M17">
        <f t="shared" si="5"/>
        <v>16.000000000000014</v>
      </c>
      <c r="N17" s="4">
        <v>4.2680000000000001E-19</v>
      </c>
      <c r="O17" s="4">
        <f t="shared" si="6"/>
        <v>68.794326241134755</v>
      </c>
      <c r="Q17">
        <v>32.700000000000003</v>
      </c>
      <c r="R17" s="1">
        <f t="shared" si="7"/>
        <v>22.000000000000028</v>
      </c>
      <c r="S17" s="4">
        <v>3.8750000000000001E-19</v>
      </c>
      <c r="T17" s="4">
        <f t="shared" si="8"/>
        <v>60.860687922098307</v>
      </c>
    </row>
    <row r="18" spans="1:20">
      <c r="A18">
        <v>32.200000000000003</v>
      </c>
      <c r="B18">
        <f t="shared" si="0"/>
        <v>1.7000000000000028</v>
      </c>
      <c r="C18" s="1">
        <f t="shared" si="1"/>
        <v>17.000000000000028</v>
      </c>
      <c r="D18" s="4">
        <v>4.3459999999999998E-19</v>
      </c>
      <c r="E18" s="2">
        <f t="shared" si="2"/>
        <v>70.506164828033732</v>
      </c>
      <c r="G18">
        <v>32.200000000000003</v>
      </c>
      <c r="H18" s="1">
        <f t="shared" si="3"/>
        <v>17.000000000000028</v>
      </c>
      <c r="I18" s="4">
        <v>4.2609999999999999E-19</v>
      </c>
      <c r="J18" s="3">
        <f t="shared" si="4"/>
        <v>67.958532695374799</v>
      </c>
      <c r="L18">
        <v>32.200000000000003</v>
      </c>
      <c r="M18">
        <f t="shared" si="5"/>
        <v>17.000000000000028</v>
      </c>
      <c r="N18" s="4">
        <v>4.176E-19</v>
      </c>
      <c r="O18" s="4">
        <f t="shared" si="6"/>
        <v>67.311411992263061</v>
      </c>
      <c r="Q18">
        <v>32.9</v>
      </c>
      <c r="R18" s="1">
        <f t="shared" si="7"/>
        <v>23.999999999999986</v>
      </c>
      <c r="S18" s="4">
        <v>3.597E-19</v>
      </c>
      <c r="T18" s="4">
        <f t="shared" si="8"/>
        <v>56.494424375687139</v>
      </c>
    </row>
    <row r="19" spans="1:20">
      <c r="A19">
        <v>32.299999999999997</v>
      </c>
      <c r="B19">
        <f t="shared" si="0"/>
        <v>1.7999999999999972</v>
      </c>
      <c r="C19" s="1">
        <f t="shared" si="1"/>
        <v>17.999999999999972</v>
      </c>
      <c r="D19" s="4">
        <v>4.3000000000000002E-19</v>
      </c>
      <c r="E19" s="2">
        <f t="shared" si="2"/>
        <v>69.759896171317322</v>
      </c>
      <c r="G19">
        <v>32.299999999999997</v>
      </c>
      <c r="H19" s="1">
        <f t="shared" si="3"/>
        <v>17.999999999999972</v>
      </c>
      <c r="I19" s="4">
        <v>4.2110000000000002E-19</v>
      </c>
      <c r="J19" s="3">
        <f t="shared" si="4"/>
        <v>67.161084529505587</v>
      </c>
      <c r="L19">
        <v>32.299999999999997</v>
      </c>
      <c r="M19">
        <f t="shared" si="5"/>
        <v>17.999999999999972</v>
      </c>
      <c r="N19" s="4">
        <v>4.0370000000000002E-19</v>
      </c>
      <c r="O19" s="4">
        <f t="shared" si="6"/>
        <v>65.070921985815616</v>
      </c>
      <c r="Q19">
        <v>33.1</v>
      </c>
      <c r="R19" s="1">
        <f t="shared" si="7"/>
        <v>26.000000000000014</v>
      </c>
      <c r="S19" s="4">
        <v>3.4570000000000002E-19</v>
      </c>
      <c r="T19" s="4">
        <f t="shared" si="8"/>
        <v>54.295586618501645</v>
      </c>
    </row>
    <row r="20" spans="1:20">
      <c r="A20">
        <v>32.4</v>
      </c>
      <c r="B20">
        <f t="shared" si="0"/>
        <v>1.8999999999999986</v>
      </c>
      <c r="C20" s="1">
        <f t="shared" si="1"/>
        <v>18.999999999999986</v>
      </c>
      <c r="D20" s="4">
        <v>4.135E-19</v>
      </c>
      <c r="E20" s="2">
        <f t="shared" si="2"/>
        <v>67.083062946138867</v>
      </c>
      <c r="G20">
        <v>32.4</v>
      </c>
      <c r="H20" s="1">
        <f t="shared" si="3"/>
        <v>18.999999999999986</v>
      </c>
      <c r="I20" s="4">
        <v>4.1419999999999998E-19</v>
      </c>
      <c r="J20" s="3">
        <f t="shared" si="4"/>
        <v>66.060606060606048</v>
      </c>
      <c r="L20">
        <v>32.4</v>
      </c>
      <c r="M20">
        <f t="shared" si="5"/>
        <v>18.999999999999986</v>
      </c>
      <c r="N20" s="4">
        <v>3.9950000000000002E-19</v>
      </c>
      <c r="O20" s="4">
        <f t="shared" si="6"/>
        <v>64.393939393939405</v>
      </c>
      <c r="Q20">
        <v>33.299999999999997</v>
      </c>
      <c r="R20" s="1">
        <f t="shared" si="7"/>
        <v>27.999999999999972</v>
      </c>
      <c r="S20" s="4">
        <v>3.2830000000000002E-19</v>
      </c>
      <c r="T20" s="4">
        <f t="shared" si="8"/>
        <v>51.562745405999685</v>
      </c>
    </row>
    <row r="21" spans="1:20">
      <c r="A21">
        <v>32.5</v>
      </c>
      <c r="B21">
        <f t="shared" si="0"/>
        <v>2</v>
      </c>
      <c r="C21" s="1">
        <f t="shared" si="1"/>
        <v>20</v>
      </c>
      <c r="D21" s="4">
        <v>3.7440000000000001E-19</v>
      </c>
      <c r="E21" s="2">
        <f t="shared" si="2"/>
        <v>60.739779364049319</v>
      </c>
      <c r="G21">
        <v>32.5</v>
      </c>
      <c r="H21" s="1">
        <f t="shared" si="3"/>
        <v>20</v>
      </c>
      <c r="I21" s="4">
        <v>3.9480000000000001E-19</v>
      </c>
      <c r="J21" s="3">
        <f t="shared" si="4"/>
        <v>62.966507177033492</v>
      </c>
      <c r="L21">
        <v>32.5</v>
      </c>
      <c r="M21">
        <f t="shared" si="5"/>
        <v>20</v>
      </c>
      <c r="N21" s="4">
        <v>3.8849999999999999E-19</v>
      </c>
      <c r="O21" s="4">
        <f t="shared" si="6"/>
        <v>62.620889748549324</v>
      </c>
      <c r="Q21">
        <v>33.5</v>
      </c>
      <c r="R21" s="1">
        <f t="shared" si="7"/>
        <v>30</v>
      </c>
      <c r="S21" s="4">
        <v>2.9900000000000001E-19</v>
      </c>
      <c r="T21" s="4">
        <f t="shared" si="8"/>
        <v>46.960892099890053</v>
      </c>
    </row>
    <row r="22" spans="1:20">
      <c r="A22">
        <v>32.700000000000003</v>
      </c>
      <c r="B22">
        <f t="shared" si="0"/>
        <v>2.2000000000000028</v>
      </c>
      <c r="C22" s="1">
        <f t="shared" si="1"/>
        <v>22.000000000000028</v>
      </c>
      <c r="D22" s="4">
        <v>3.6629999999999998E-19</v>
      </c>
      <c r="E22" s="2">
        <f t="shared" si="2"/>
        <v>59.425697598961705</v>
      </c>
      <c r="G22">
        <v>32.700000000000003</v>
      </c>
      <c r="H22" s="1">
        <f t="shared" si="3"/>
        <v>22.000000000000028</v>
      </c>
      <c r="I22" s="4">
        <v>3.6730000000000001E-19</v>
      </c>
      <c r="J22" s="3">
        <f t="shared" si="4"/>
        <v>58.580542264752786</v>
      </c>
      <c r="L22">
        <v>32.700000000000003</v>
      </c>
      <c r="M22">
        <f t="shared" si="5"/>
        <v>22.000000000000028</v>
      </c>
      <c r="N22" s="4">
        <v>3.6929999999999998E-19</v>
      </c>
      <c r="O22" s="4">
        <f t="shared" si="6"/>
        <v>59.52611218568665</v>
      </c>
      <c r="Q22">
        <v>34</v>
      </c>
      <c r="R22" s="1">
        <f t="shared" si="7"/>
        <v>35</v>
      </c>
      <c r="S22" s="4">
        <v>2.7040000000000002E-19</v>
      </c>
      <c r="T22" s="4">
        <f t="shared" si="8"/>
        <v>42.468980681639707</v>
      </c>
    </row>
    <row r="23" spans="1:20">
      <c r="A23">
        <v>32.9</v>
      </c>
      <c r="B23">
        <f t="shared" si="0"/>
        <v>2.3999999999999986</v>
      </c>
      <c r="C23" s="1">
        <f t="shared" si="1"/>
        <v>23.999999999999986</v>
      </c>
      <c r="D23" s="4">
        <v>3.6160000000000002E-19</v>
      </c>
      <c r="E23" s="2">
        <f t="shared" si="2"/>
        <v>58.66320571057755</v>
      </c>
      <c r="G23">
        <v>32.9</v>
      </c>
      <c r="H23" s="1">
        <f t="shared" si="3"/>
        <v>23.999999999999986</v>
      </c>
      <c r="I23" s="4">
        <v>3.5260000000000001E-19</v>
      </c>
      <c r="J23" s="3">
        <f t="shared" si="4"/>
        <v>56.236044657097281</v>
      </c>
      <c r="L23">
        <v>32.9</v>
      </c>
      <c r="M23">
        <f t="shared" si="5"/>
        <v>23.999999999999986</v>
      </c>
      <c r="N23" s="4">
        <v>3.4639999999999999E-19</v>
      </c>
      <c r="O23" s="4">
        <f t="shared" si="6"/>
        <v>55.834945196647325</v>
      </c>
      <c r="Q23">
        <v>34.5</v>
      </c>
      <c r="R23" s="1">
        <f t="shared" si="7"/>
        <v>40</v>
      </c>
      <c r="S23" s="4">
        <v>2.35E-19</v>
      </c>
      <c r="T23" s="4">
        <f t="shared" si="8"/>
        <v>36.909062352756401</v>
      </c>
    </row>
    <row r="24" spans="1:20">
      <c r="A24">
        <v>33.1</v>
      </c>
      <c r="B24">
        <f t="shared" si="0"/>
        <v>2.6000000000000014</v>
      </c>
      <c r="C24" s="1">
        <f t="shared" si="1"/>
        <v>26.000000000000014</v>
      </c>
      <c r="D24" s="4">
        <v>3.3690000000000001E-19</v>
      </c>
      <c r="E24" s="2">
        <f t="shared" si="2"/>
        <v>54.656067488643735</v>
      </c>
      <c r="G24">
        <v>33.1</v>
      </c>
      <c r="H24" s="1">
        <f t="shared" si="3"/>
        <v>26.000000000000014</v>
      </c>
      <c r="I24" s="4">
        <v>3.263E-19</v>
      </c>
      <c r="J24" s="3">
        <f t="shared" si="4"/>
        <v>52.041467304625201</v>
      </c>
      <c r="L24">
        <v>33.1</v>
      </c>
      <c r="M24">
        <f t="shared" si="5"/>
        <v>26.000000000000014</v>
      </c>
      <c r="N24" s="4">
        <v>3.263E-19</v>
      </c>
      <c r="O24" s="4">
        <f t="shared" si="6"/>
        <v>52.595099935525468</v>
      </c>
      <c r="Q24">
        <v>35</v>
      </c>
      <c r="R24" s="1">
        <f t="shared" si="7"/>
        <v>45</v>
      </c>
      <c r="S24" s="4">
        <v>2.1159999999999999E-19</v>
      </c>
      <c r="T24" s="4">
        <f t="shared" si="8"/>
        <v>33.233862101460652</v>
      </c>
    </row>
    <row r="25" spans="1:20">
      <c r="A25">
        <v>33.299999999999997</v>
      </c>
      <c r="B25">
        <f t="shared" si="0"/>
        <v>2.7999999999999972</v>
      </c>
      <c r="C25" s="1">
        <f t="shared" si="1"/>
        <v>27.999999999999972</v>
      </c>
      <c r="D25" s="4">
        <v>3.248E-19</v>
      </c>
      <c r="E25" s="2">
        <f t="shared" si="2"/>
        <v>52.6930564568462</v>
      </c>
      <c r="G25">
        <v>33.299999999999997</v>
      </c>
      <c r="H25" s="1">
        <f t="shared" si="3"/>
        <v>27.999999999999972</v>
      </c>
      <c r="I25" s="4">
        <v>3.177E-19</v>
      </c>
      <c r="J25" s="3">
        <f t="shared" si="4"/>
        <v>50.669856459330141</v>
      </c>
      <c r="L25">
        <v>33.299999999999997</v>
      </c>
      <c r="M25">
        <f t="shared" si="5"/>
        <v>27.999999999999972</v>
      </c>
      <c r="N25" s="4">
        <v>3.1530000000000002E-19</v>
      </c>
      <c r="O25" s="4">
        <f t="shared" si="6"/>
        <v>50.822050290135401</v>
      </c>
      <c r="Q25">
        <v>35.5</v>
      </c>
      <c r="R25" s="1">
        <f t="shared" si="7"/>
        <v>50</v>
      </c>
      <c r="S25" s="4">
        <v>1.872E-19</v>
      </c>
      <c r="T25" s="4">
        <f t="shared" si="8"/>
        <v>29.401602010365945</v>
      </c>
    </row>
    <row r="26" spans="1:20">
      <c r="A26">
        <v>33.5</v>
      </c>
      <c r="B26">
        <f t="shared" si="0"/>
        <v>3</v>
      </c>
      <c r="C26" s="1">
        <f t="shared" si="1"/>
        <v>30</v>
      </c>
      <c r="D26" s="4">
        <v>3.1269999999999998E-19</v>
      </c>
      <c r="E26" s="2">
        <f t="shared" si="2"/>
        <v>50.730045425048665</v>
      </c>
      <c r="G26">
        <v>33.5</v>
      </c>
      <c r="H26" s="1">
        <f t="shared" si="3"/>
        <v>30</v>
      </c>
      <c r="I26" s="4">
        <v>3.0579999999999999E-19</v>
      </c>
      <c r="J26" s="3">
        <f t="shared" si="4"/>
        <v>48.771929824561397</v>
      </c>
      <c r="L26">
        <v>33.5</v>
      </c>
      <c r="M26">
        <f t="shared" si="5"/>
        <v>30</v>
      </c>
      <c r="N26" s="4">
        <v>2.9620000000000001E-19</v>
      </c>
      <c r="O26" s="4">
        <f t="shared" si="6"/>
        <v>47.743391360412637</v>
      </c>
      <c r="Q26">
        <v>36</v>
      </c>
      <c r="R26" s="1">
        <f t="shared" si="7"/>
        <v>55</v>
      </c>
      <c r="S26" s="4">
        <v>1.639E-19</v>
      </c>
      <c r="T26" s="4">
        <f t="shared" si="8"/>
        <v>25.742107743050102</v>
      </c>
    </row>
    <row r="27" spans="1:20">
      <c r="A27">
        <v>33.700000000000003</v>
      </c>
      <c r="B27">
        <f t="shared" si="0"/>
        <v>3.2000000000000028</v>
      </c>
      <c r="C27" s="1">
        <f t="shared" si="1"/>
        <v>32.000000000000028</v>
      </c>
      <c r="D27" s="4">
        <v>2.916E-19</v>
      </c>
      <c r="E27" s="2">
        <f t="shared" si="2"/>
        <v>47.306943543153793</v>
      </c>
      <c r="G27">
        <v>33.700000000000003</v>
      </c>
      <c r="H27" s="1">
        <f t="shared" si="3"/>
        <v>32.000000000000028</v>
      </c>
      <c r="I27" s="4">
        <v>2.9099999999999998E-19</v>
      </c>
      <c r="J27" s="3">
        <f t="shared" si="4"/>
        <v>46.411483253588514</v>
      </c>
      <c r="L27">
        <v>33.700000000000003</v>
      </c>
      <c r="M27">
        <f t="shared" si="5"/>
        <v>32.000000000000028</v>
      </c>
      <c r="N27" s="4">
        <v>2.8600000000000001E-19</v>
      </c>
      <c r="O27" s="4">
        <f t="shared" si="6"/>
        <v>46.099290780141843</v>
      </c>
      <c r="Q27">
        <v>36.5</v>
      </c>
      <c r="R27" s="1">
        <f t="shared" si="7"/>
        <v>60</v>
      </c>
      <c r="S27" s="4">
        <v>1.465E-19</v>
      </c>
      <c r="T27" s="4">
        <f t="shared" si="8"/>
        <v>23.009266530548135</v>
      </c>
    </row>
    <row r="28" spans="1:20">
      <c r="A28">
        <v>33.9</v>
      </c>
      <c r="B28">
        <f t="shared" si="0"/>
        <v>3.3999999999999986</v>
      </c>
      <c r="C28" s="1">
        <f t="shared" si="1"/>
        <v>33.999999999999986</v>
      </c>
      <c r="D28" s="4">
        <v>2.8409999999999999E-19</v>
      </c>
      <c r="E28" s="2">
        <f t="shared" si="2"/>
        <v>46.090201168072674</v>
      </c>
      <c r="G28">
        <v>33.9</v>
      </c>
      <c r="H28" s="1">
        <f t="shared" si="3"/>
        <v>33.999999999999986</v>
      </c>
      <c r="I28" s="4">
        <v>2.7330000000000002E-19</v>
      </c>
      <c r="J28" s="3">
        <f t="shared" si="4"/>
        <v>43.588516746411486</v>
      </c>
      <c r="L28">
        <v>33.9</v>
      </c>
      <c r="M28">
        <f t="shared" si="5"/>
        <v>33.999999999999986</v>
      </c>
      <c r="N28" s="4">
        <v>2.784E-19</v>
      </c>
      <c r="O28" s="4">
        <f t="shared" si="6"/>
        <v>44.874274661508707</v>
      </c>
      <c r="Q28">
        <v>37</v>
      </c>
      <c r="R28" s="1">
        <f t="shared" si="7"/>
        <v>65</v>
      </c>
      <c r="S28" s="4">
        <v>1.299E-19</v>
      </c>
      <c r="T28" s="4">
        <f t="shared" si="8"/>
        <v>20.402073189885346</v>
      </c>
    </row>
    <row r="29" spans="1:20">
      <c r="A29">
        <v>34.1</v>
      </c>
      <c r="B29">
        <f t="shared" si="0"/>
        <v>3.6000000000000014</v>
      </c>
      <c r="C29" s="1">
        <f t="shared" si="1"/>
        <v>36.000000000000014</v>
      </c>
      <c r="D29" s="4">
        <v>2.6219999999999999E-19</v>
      </c>
      <c r="E29" s="2">
        <f t="shared" si="2"/>
        <v>42.537313432835816</v>
      </c>
      <c r="G29">
        <v>34.1</v>
      </c>
      <c r="H29" s="1">
        <f t="shared" si="3"/>
        <v>36.000000000000014</v>
      </c>
      <c r="I29" s="4">
        <v>2.5749999999999998E-19</v>
      </c>
      <c r="J29" s="3">
        <f t="shared" si="4"/>
        <v>41.068580542264748</v>
      </c>
      <c r="L29">
        <v>34.1</v>
      </c>
      <c r="M29">
        <f t="shared" si="5"/>
        <v>36.000000000000014</v>
      </c>
      <c r="N29" s="4">
        <v>2.5840000000000001E-19</v>
      </c>
      <c r="O29" s="4">
        <f t="shared" si="6"/>
        <v>41.650548033526761</v>
      </c>
      <c r="Q29">
        <v>37.5</v>
      </c>
      <c r="R29" s="1">
        <f t="shared" si="7"/>
        <v>70</v>
      </c>
      <c r="S29" s="4">
        <v>1.1729999999999999E-19</v>
      </c>
      <c r="T29" s="4">
        <f t="shared" si="8"/>
        <v>18.423119208418406</v>
      </c>
    </row>
    <row r="30" spans="1:20">
      <c r="A30">
        <v>34.299999999999997</v>
      </c>
      <c r="B30">
        <f t="shared" si="0"/>
        <v>3.7999999999999972</v>
      </c>
      <c r="C30" s="1">
        <f t="shared" si="1"/>
        <v>37.999999999999972</v>
      </c>
      <c r="D30" s="4">
        <v>2.5939999999999999E-19</v>
      </c>
      <c r="E30" s="2">
        <f t="shared" si="2"/>
        <v>42.083062946138867</v>
      </c>
      <c r="G30">
        <v>34.299999999999997</v>
      </c>
      <c r="H30" s="1">
        <f t="shared" si="3"/>
        <v>37.999999999999972</v>
      </c>
      <c r="I30" s="4">
        <v>2.524E-19</v>
      </c>
      <c r="J30" s="3">
        <f t="shared" si="4"/>
        <v>40.25518341307815</v>
      </c>
      <c r="L30">
        <v>34.299999999999997</v>
      </c>
      <c r="M30">
        <f t="shared" si="5"/>
        <v>37.999999999999972</v>
      </c>
      <c r="N30" s="4">
        <v>2.4850000000000002E-19</v>
      </c>
      <c r="O30" s="4">
        <f t="shared" si="6"/>
        <v>40.054803352675691</v>
      </c>
      <c r="Q30">
        <v>38</v>
      </c>
      <c r="R30" s="1">
        <f t="shared" si="7"/>
        <v>75</v>
      </c>
      <c r="S30" s="4">
        <v>1.0350000000000001E-19</v>
      </c>
      <c r="T30" s="4">
        <f t="shared" si="8"/>
        <v>16.255693419192713</v>
      </c>
    </row>
    <row r="31" spans="1:20">
      <c r="A31">
        <v>34.5</v>
      </c>
      <c r="B31">
        <f t="shared" si="0"/>
        <v>4</v>
      </c>
      <c r="C31" s="1">
        <f t="shared" si="1"/>
        <v>40</v>
      </c>
      <c r="D31" s="4">
        <v>2.351E-19</v>
      </c>
      <c r="E31" s="2">
        <f t="shared" si="2"/>
        <v>38.140817650876052</v>
      </c>
      <c r="G31">
        <v>34.5</v>
      </c>
      <c r="H31" s="1">
        <f t="shared" si="3"/>
        <v>40</v>
      </c>
      <c r="I31" s="4">
        <v>2.3749999999999999E-19</v>
      </c>
      <c r="J31" s="3">
        <f t="shared" si="4"/>
        <v>37.878787878787875</v>
      </c>
      <c r="L31">
        <v>34.5</v>
      </c>
      <c r="M31">
        <f t="shared" si="5"/>
        <v>40</v>
      </c>
      <c r="N31" s="4">
        <v>2.3859999999999998E-19</v>
      </c>
      <c r="O31" s="4">
        <f t="shared" si="6"/>
        <v>38.459058671824629</v>
      </c>
    </row>
    <row r="32" spans="1:20">
      <c r="A32">
        <v>34.700000000000003</v>
      </c>
      <c r="B32">
        <f t="shared" si="0"/>
        <v>4.2000000000000028</v>
      </c>
      <c r="C32" s="1">
        <f t="shared" si="1"/>
        <v>42.000000000000028</v>
      </c>
      <c r="D32" s="4">
        <v>2.189E-19</v>
      </c>
      <c r="E32" s="2">
        <f t="shared" si="2"/>
        <v>35.512654120700844</v>
      </c>
      <c r="G32">
        <v>34.700000000000003</v>
      </c>
      <c r="H32" s="1">
        <f t="shared" si="3"/>
        <v>42.000000000000028</v>
      </c>
      <c r="I32" s="4">
        <v>2.2260000000000002E-19</v>
      </c>
      <c r="J32" s="3">
        <f t="shared" si="4"/>
        <v>35.502392344497615</v>
      </c>
      <c r="L32">
        <v>34.700000000000003</v>
      </c>
      <c r="M32">
        <f t="shared" si="5"/>
        <v>42.000000000000028</v>
      </c>
      <c r="N32" s="4">
        <v>2.175E-19</v>
      </c>
      <c r="O32" s="4">
        <f t="shared" si="6"/>
        <v>35.058027079303677</v>
      </c>
    </row>
    <row r="33" spans="1:15">
      <c r="A33">
        <v>34.9</v>
      </c>
      <c r="B33">
        <f t="shared" si="0"/>
        <v>4.3999999999999986</v>
      </c>
      <c r="C33" s="1">
        <f t="shared" si="1"/>
        <v>43.999999999999986</v>
      </c>
      <c r="D33" s="4">
        <v>2.075E-19</v>
      </c>
      <c r="E33" s="2">
        <f t="shared" si="2"/>
        <v>33.663205710577543</v>
      </c>
      <c r="G33">
        <v>34.9</v>
      </c>
      <c r="H33" s="1">
        <f t="shared" si="3"/>
        <v>43.999999999999986</v>
      </c>
      <c r="I33" s="4">
        <v>2.148E-19</v>
      </c>
      <c r="J33" s="3">
        <f t="shared" si="4"/>
        <v>34.258373205741627</v>
      </c>
      <c r="L33">
        <v>34.9</v>
      </c>
      <c r="M33">
        <f t="shared" si="5"/>
        <v>43.999999999999986</v>
      </c>
      <c r="N33" s="4">
        <v>2.1130000000000001E-19</v>
      </c>
      <c r="O33" s="4">
        <f t="shared" si="6"/>
        <v>34.058671824629272</v>
      </c>
    </row>
    <row r="34" spans="1:15">
      <c r="A34">
        <v>35.1</v>
      </c>
      <c r="B34">
        <f t="shared" si="0"/>
        <v>4.6000000000000014</v>
      </c>
      <c r="C34" s="1">
        <f t="shared" si="1"/>
        <v>46.000000000000014</v>
      </c>
      <c r="D34" s="4">
        <v>2.126E-19</v>
      </c>
      <c r="E34" s="2">
        <f t="shared" si="2"/>
        <v>34.490590525632705</v>
      </c>
      <c r="G34">
        <v>35.1</v>
      </c>
      <c r="H34" s="1">
        <f t="shared" si="3"/>
        <v>46.000000000000014</v>
      </c>
      <c r="I34" s="4">
        <v>2.053E-19</v>
      </c>
      <c r="J34" s="3">
        <f t="shared" si="4"/>
        <v>32.743221690590111</v>
      </c>
      <c r="L34">
        <v>35.1</v>
      </c>
      <c r="M34">
        <f t="shared" si="5"/>
        <v>46.000000000000014</v>
      </c>
      <c r="N34" s="4">
        <v>2.059E-19</v>
      </c>
      <c r="O34" s="4">
        <f t="shared" si="6"/>
        <v>33.188265635074146</v>
      </c>
    </row>
    <row r="35" spans="1:15">
      <c r="A35">
        <v>35.299999999999997</v>
      </c>
      <c r="B35">
        <f t="shared" si="0"/>
        <v>4.7999999999999972</v>
      </c>
      <c r="C35" s="1">
        <f t="shared" si="1"/>
        <v>47.999999999999972</v>
      </c>
      <c r="D35" s="4">
        <v>1.769E-19</v>
      </c>
      <c r="E35" s="2">
        <f t="shared" si="2"/>
        <v>28.698896820246588</v>
      </c>
      <c r="G35">
        <v>35.299999999999997</v>
      </c>
      <c r="H35" s="1">
        <f t="shared" si="3"/>
        <v>47.999999999999972</v>
      </c>
      <c r="I35" s="4">
        <v>1.959E-19</v>
      </c>
      <c r="J35" s="3">
        <f t="shared" si="4"/>
        <v>31.244019138755981</v>
      </c>
      <c r="L35">
        <v>35.299999999999997</v>
      </c>
      <c r="M35">
        <f t="shared" si="5"/>
        <v>47.999999999999972</v>
      </c>
      <c r="N35" s="4">
        <v>1.9240000000000001E-19</v>
      </c>
      <c r="O35" s="4">
        <f t="shared" si="6"/>
        <v>31.012250161186333</v>
      </c>
    </row>
    <row r="36" spans="1:15">
      <c r="A36">
        <v>35.5</v>
      </c>
      <c r="B36">
        <f t="shared" si="0"/>
        <v>5</v>
      </c>
      <c r="C36" s="1">
        <f t="shared" si="1"/>
        <v>50</v>
      </c>
      <c r="D36" s="4">
        <v>1.805E-19</v>
      </c>
      <c r="E36" s="2">
        <f t="shared" si="2"/>
        <v>29.282933160285523</v>
      </c>
      <c r="G36">
        <v>35.5</v>
      </c>
      <c r="H36" s="1">
        <f t="shared" si="3"/>
        <v>50</v>
      </c>
      <c r="I36" s="4">
        <v>1.8310000000000001E-19</v>
      </c>
      <c r="J36" s="3">
        <f t="shared" si="4"/>
        <v>29.20255183413078</v>
      </c>
      <c r="L36">
        <v>35.5</v>
      </c>
      <c r="M36">
        <f t="shared" si="5"/>
        <v>50</v>
      </c>
      <c r="N36" s="4">
        <v>1.841E-19</v>
      </c>
      <c r="O36" s="4">
        <f t="shared" si="6"/>
        <v>29.674403610573822</v>
      </c>
    </row>
    <row r="37" spans="1:15">
      <c r="A37">
        <v>35.700000000000003</v>
      </c>
      <c r="B37">
        <f t="shared" si="0"/>
        <v>5.2000000000000028</v>
      </c>
      <c r="C37" s="1">
        <f t="shared" si="1"/>
        <v>52.000000000000028</v>
      </c>
      <c r="D37" s="4">
        <v>1.747E-19</v>
      </c>
      <c r="E37" s="2">
        <f t="shared" si="2"/>
        <v>28.341985723556128</v>
      </c>
      <c r="G37">
        <v>35.700000000000003</v>
      </c>
      <c r="H37" s="1">
        <f t="shared" si="3"/>
        <v>52.000000000000028</v>
      </c>
      <c r="I37" s="4">
        <v>1.761E-19</v>
      </c>
      <c r="J37" s="3">
        <f t="shared" si="4"/>
        <v>28.086124401913874</v>
      </c>
      <c r="L37">
        <v>35.700000000000003</v>
      </c>
      <c r="M37">
        <f t="shared" si="5"/>
        <v>52.000000000000028</v>
      </c>
      <c r="N37" s="4">
        <v>1.761E-19</v>
      </c>
      <c r="O37" s="4">
        <f t="shared" si="6"/>
        <v>28.384912959381044</v>
      </c>
    </row>
    <row r="38" spans="1:15">
      <c r="A38">
        <v>35.9</v>
      </c>
      <c r="B38">
        <f t="shared" si="0"/>
        <v>5.3999999999999986</v>
      </c>
      <c r="C38" s="1">
        <f t="shared" si="1"/>
        <v>53.999999999999986</v>
      </c>
      <c r="D38" s="4">
        <v>1.7739999999999999E-19</v>
      </c>
      <c r="E38" s="2">
        <f t="shared" si="2"/>
        <v>28.780012978585329</v>
      </c>
      <c r="G38">
        <v>35.9</v>
      </c>
      <c r="H38" s="1">
        <f t="shared" si="3"/>
        <v>53.999999999999986</v>
      </c>
      <c r="I38" s="4">
        <v>1.654E-19</v>
      </c>
      <c r="J38" s="3">
        <f t="shared" si="4"/>
        <v>26.379585326953748</v>
      </c>
      <c r="L38">
        <v>35.9</v>
      </c>
      <c r="M38">
        <f t="shared" si="5"/>
        <v>53.999999999999986</v>
      </c>
      <c r="N38" s="4">
        <v>1.6200000000000001E-19</v>
      </c>
      <c r="O38" s="4">
        <f t="shared" si="6"/>
        <v>26.11218568665377</v>
      </c>
    </row>
    <row r="39" spans="1:15">
      <c r="A39">
        <v>36.1</v>
      </c>
      <c r="B39">
        <f t="shared" si="0"/>
        <v>5.6000000000000014</v>
      </c>
      <c r="C39" s="1">
        <f t="shared" si="1"/>
        <v>56.000000000000014</v>
      </c>
      <c r="D39" s="4">
        <v>1.698E-19</v>
      </c>
      <c r="E39" s="2">
        <f t="shared" si="2"/>
        <v>27.54704737183647</v>
      </c>
      <c r="G39">
        <v>36.1</v>
      </c>
      <c r="H39" s="1">
        <f t="shared" si="3"/>
        <v>56.000000000000014</v>
      </c>
      <c r="I39" s="4">
        <v>1.6490000000000001E-19</v>
      </c>
      <c r="J39" s="3">
        <f t="shared" si="4"/>
        <v>26.299840510366828</v>
      </c>
      <c r="L39">
        <v>36.1</v>
      </c>
      <c r="M39">
        <f t="shared" si="5"/>
        <v>56.000000000000014</v>
      </c>
      <c r="N39" s="4">
        <v>1.5569999999999999E-19</v>
      </c>
      <c r="O39" s="4">
        <f t="shared" si="6"/>
        <v>25.096711798839454</v>
      </c>
    </row>
    <row r="40" spans="1:15">
      <c r="A40">
        <v>36.299999999999997</v>
      </c>
      <c r="B40">
        <f t="shared" si="0"/>
        <v>5.7999999999999972</v>
      </c>
      <c r="C40" s="1">
        <f t="shared" si="1"/>
        <v>57.999999999999972</v>
      </c>
      <c r="D40" s="4">
        <v>1.5279999999999999E-19</v>
      </c>
      <c r="E40" s="2">
        <f t="shared" si="2"/>
        <v>24.78909798831927</v>
      </c>
      <c r="G40">
        <v>36.299999999999997</v>
      </c>
      <c r="H40" s="1">
        <f t="shared" si="3"/>
        <v>57.999999999999972</v>
      </c>
      <c r="I40" s="4">
        <v>1.5550000000000001E-19</v>
      </c>
      <c r="J40" s="3">
        <f t="shared" si="4"/>
        <v>24.800637958532697</v>
      </c>
      <c r="L40">
        <v>36.299999999999997</v>
      </c>
      <c r="M40">
        <f t="shared" si="5"/>
        <v>57.999999999999972</v>
      </c>
      <c r="N40" s="4">
        <v>1.5030000000000001E-19</v>
      </c>
      <c r="O40" s="4">
        <f t="shared" si="6"/>
        <v>24.226305609284335</v>
      </c>
    </row>
    <row r="41" spans="1:15">
      <c r="A41">
        <v>36.5</v>
      </c>
      <c r="B41">
        <f t="shared" si="0"/>
        <v>6</v>
      </c>
      <c r="C41" s="1">
        <f t="shared" si="1"/>
        <v>60</v>
      </c>
      <c r="D41" s="4">
        <v>1.479E-19</v>
      </c>
      <c r="E41" s="2">
        <f t="shared" si="2"/>
        <v>23.994159636599608</v>
      </c>
      <c r="G41">
        <v>36.5</v>
      </c>
      <c r="H41" s="1">
        <f t="shared" si="3"/>
        <v>60</v>
      </c>
      <c r="I41" s="4">
        <v>1.523E-19</v>
      </c>
      <c r="J41" s="3">
        <f t="shared" si="4"/>
        <v>24.290271132376397</v>
      </c>
      <c r="L41">
        <v>36.5</v>
      </c>
      <c r="M41">
        <f t="shared" si="5"/>
        <v>60</v>
      </c>
      <c r="N41" s="4">
        <v>1.4189999999999999E-19</v>
      </c>
      <c r="O41" s="4">
        <f t="shared" si="6"/>
        <v>22.872340425531913</v>
      </c>
    </row>
    <row r="42" spans="1:15">
      <c r="A42">
        <v>36.799999999999997</v>
      </c>
      <c r="B42">
        <f t="shared" si="0"/>
        <v>6.2999999999999972</v>
      </c>
      <c r="C42" s="1">
        <f t="shared" si="1"/>
        <v>62.999999999999972</v>
      </c>
      <c r="D42" s="4">
        <v>1.3080000000000001E-19</v>
      </c>
      <c r="E42" s="2">
        <f t="shared" si="2"/>
        <v>21.219987021414667</v>
      </c>
      <c r="G42">
        <v>36.799999999999997</v>
      </c>
      <c r="H42" s="1">
        <f t="shared" si="3"/>
        <v>62.999999999999972</v>
      </c>
      <c r="I42" s="4">
        <v>1.4049999999999999E-19</v>
      </c>
      <c r="J42" s="3">
        <f t="shared" si="4"/>
        <v>22.408293460925037</v>
      </c>
      <c r="L42">
        <v>36.799999999999997</v>
      </c>
      <c r="M42">
        <f t="shared" si="5"/>
        <v>62.999999999999972</v>
      </c>
      <c r="N42" s="4">
        <v>1.3070000000000001E-19</v>
      </c>
      <c r="O42" s="4">
        <f t="shared" si="6"/>
        <v>21.067053513862025</v>
      </c>
    </row>
    <row r="43" spans="1:15">
      <c r="A43">
        <v>37.1</v>
      </c>
      <c r="B43">
        <f t="shared" si="0"/>
        <v>6.6000000000000014</v>
      </c>
      <c r="C43" s="1">
        <f t="shared" si="1"/>
        <v>66.000000000000014</v>
      </c>
      <c r="D43" s="4">
        <v>1.2640000000000001E-19</v>
      </c>
      <c r="E43" s="2">
        <f t="shared" si="2"/>
        <v>20.506164828033743</v>
      </c>
      <c r="G43">
        <v>37.1</v>
      </c>
      <c r="H43" s="1">
        <f t="shared" si="3"/>
        <v>66.000000000000014</v>
      </c>
      <c r="I43" s="4">
        <v>1.227E-19</v>
      </c>
      <c r="J43" s="3">
        <f t="shared" si="4"/>
        <v>19.569377990430624</v>
      </c>
      <c r="L43">
        <v>37.1</v>
      </c>
      <c r="M43">
        <f t="shared" si="5"/>
        <v>66.000000000000014</v>
      </c>
      <c r="N43" s="4">
        <v>1.2490000000000001E-19</v>
      </c>
      <c r="O43" s="4">
        <f t="shared" si="6"/>
        <v>20.132172791747259</v>
      </c>
    </row>
    <row r="44" spans="1:15">
      <c r="A44">
        <v>37.4</v>
      </c>
      <c r="B44">
        <f t="shared" si="0"/>
        <v>6.8999999999999986</v>
      </c>
      <c r="C44" s="1">
        <f t="shared" si="1"/>
        <v>68.999999999999986</v>
      </c>
      <c r="D44" s="4">
        <v>1.1729999999999999E-19</v>
      </c>
      <c r="E44" s="2">
        <f t="shared" si="2"/>
        <v>19.029850746268654</v>
      </c>
      <c r="G44">
        <v>37.4</v>
      </c>
      <c r="H44" s="1">
        <f t="shared" si="3"/>
        <v>68.999999999999986</v>
      </c>
      <c r="I44" s="4">
        <v>1.1509999999999999E-19</v>
      </c>
      <c r="J44" s="3">
        <f t="shared" si="4"/>
        <v>18.357256778309409</v>
      </c>
      <c r="L44">
        <v>37.4</v>
      </c>
      <c r="M44">
        <f t="shared" si="5"/>
        <v>68.999999999999986</v>
      </c>
      <c r="N44" s="4">
        <v>1.1659999999999999E-19</v>
      </c>
      <c r="O44" s="4">
        <f t="shared" si="6"/>
        <v>18.794326241134751</v>
      </c>
    </row>
    <row r="45" spans="1:15">
      <c r="A45">
        <v>37.700000000000003</v>
      </c>
      <c r="B45">
        <f t="shared" si="0"/>
        <v>7.2000000000000028</v>
      </c>
      <c r="C45" s="1">
        <f t="shared" si="1"/>
        <v>72.000000000000028</v>
      </c>
      <c r="D45" s="4">
        <v>1.103E-19</v>
      </c>
      <c r="E45" s="2">
        <f t="shared" si="2"/>
        <v>17.89422452952628</v>
      </c>
      <c r="G45">
        <v>37.700000000000003</v>
      </c>
      <c r="H45" s="1">
        <f t="shared" si="3"/>
        <v>72.000000000000028</v>
      </c>
      <c r="I45" s="4">
        <v>1.0989999999999999E-19</v>
      </c>
      <c r="J45" s="3">
        <f t="shared" si="4"/>
        <v>17.52791068580542</v>
      </c>
      <c r="L45">
        <v>37.700000000000003</v>
      </c>
      <c r="M45">
        <f t="shared" si="5"/>
        <v>72.000000000000028</v>
      </c>
      <c r="N45" s="4">
        <v>1.0910000000000001E-19</v>
      </c>
      <c r="O45" s="4">
        <f t="shared" si="6"/>
        <v>17.585428755641523</v>
      </c>
    </row>
    <row r="46" spans="1:15">
      <c r="A46">
        <v>38</v>
      </c>
      <c r="B46">
        <f t="shared" si="0"/>
        <v>7.5</v>
      </c>
      <c r="C46" s="1">
        <f t="shared" si="1"/>
        <v>75</v>
      </c>
      <c r="D46" s="4">
        <v>1.041E-19</v>
      </c>
      <c r="E46" s="2">
        <f t="shared" si="2"/>
        <v>16.888384166125892</v>
      </c>
      <c r="G46">
        <v>38</v>
      </c>
      <c r="H46" s="1">
        <f t="shared" si="3"/>
        <v>75</v>
      </c>
      <c r="I46" s="4">
        <v>1.056E-19</v>
      </c>
      <c r="J46" s="3">
        <f t="shared" si="4"/>
        <v>16.842105263157894</v>
      </c>
      <c r="L46">
        <v>38</v>
      </c>
      <c r="M46">
        <f t="shared" si="5"/>
        <v>75</v>
      </c>
      <c r="N46" s="4">
        <v>1.026E-19</v>
      </c>
      <c r="O46" s="4">
        <f t="shared" si="6"/>
        <v>16.537717601547389</v>
      </c>
    </row>
    <row r="47" spans="1:15">
      <c r="A47">
        <v>38.299999999999997</v>
      </c>
      <c r="B47">
        <f t="shared" si="0"/>
        <v>7.7999999999999972</v>
      </c>
      <c r="C47" s="1">
        <f t="shared" si="1"/>
        <v>77.999999999999972</v>
      </c>
      <c r="D47" s="4">
        <v>9.8580000000000001E-20</v>
      </c>
      <c r="E47" s="2">
        <f t="shared" si="2"/>
        <v>15.992861778066189</v>
      </c>
      <c r="G47">
        <v>38.299999999999997</v>
      </c>
      <c r="H47" s="1">
        <f t="shared" si="3"/>
        <v>77.999999999999972</v>
      </c>
      <c r="I47" s="4">
        <v>9.9730000000000003E-20</v>
      </c>
      <c r="J47" s="3">
        <f t="shared" si="4"/>
        <v>15.905901116427431</v>
      </c>
      <c r="L47">
        <v>38.299999999999997</v>
      </c>
      <c r="M47">
        <f t="shared" si="5"/>
        <v>77.999999999999972</v>
      </c>
      <c r="N47" s="4">
        <v>9.3600000000000002E-20</v>
      </c>
      <c r="O47" s="4">
        <f t="shared" si="6"/>
        <v>15.087040618955513</v>
      </c>
    </row>
    <row r="48" spans="1:15">
      <c r="A48">
        <v>38.6</v>
      </c>
      <c r="B48">
        <f t="shared" si="0"/>
        <v>8.1000000000000014</v>
      </c>
      <c r="C48" s="1">
        <f t="shared" si="1"/>
        <v>81.000000000000014</v>
      </c>
      <c r="D48" s="4">
        <v>8.9449999999999996E-20</v>
      </c>
      <c r="E48" s="2">
        <f t="shared" si="2"/>
        <v>14.511680726800776</v>
      </c>
      <c r="G48">
        <v>38.6</v>
      </c>
      <c r="H48" s="1">
        <f t="shared" si="3"/>
        <v>81.000000000000014</v>
      </c>
      <c r="I48" s="4">
        <v>9.0470000000000004E-20</v>
      </c>
      <c r="J48" s="3">
        <f t="shared" si="4"/>
        <v>14.429027113237639</v>
      </c>
      <c r="L48">
        <v>38.6</v>
      </c>
      <c r="M48">
        <f t="shared" si="5"/>
        <v>81.000000000000014</v>
      </c>
      <c r="N48" s="4">
        <v>8.8869999999999999E-20</v>
      </c>
      <c r="O48" s="4">
        <f t="shared" si="6"/>
        <v>14.324629271437782</v>
      </c>
    </row>
    <row r="49" spans="1:15">
      <c r="A49">
        <v>38.9</v>
      </c>
      <c r="B49">
        <f t="shared" si="0"/>
        <v>8.3999999999999986</v>
      </c>
      <c r="C49" s="1">
        <f t="shared" si="1"/>
        <v>83.999999999999986</v>
      </c>
      <c r="D49" s="4">
        <v>8.2920000000000006E-20</v>
      </c>
      <c r="E49" s="2">
        <f t="shared" si="2"/>
        <v>13.45230369889682</v>
      </c>
      <c r="G49">
        <v>38.9</v>
      </c>
      <c r="H49" s="1">
        <f t="shared" si="3"/>
        <v>83.999999999999986</v>
      </c>
      <c r="I49" s="4">
        <v>8.3310000000000002E-20</v>
      </c>
      <c r="J49" s="3">
        <f t="shared" si="4"/>
        <v>13.28708133971292</v>
      </c>
      <c r="L49">
        <v>38.9</v>
      </c>
      <c r="M49">
        <f t="shared" si="5"/>
        <v>83.999999999999986</v>
      </c>
      <c r="N49" s="4">
        <v>8.1379999999999996E-20</v>
      </c>
      <c r="O49" s="4">
        <f t="shared" si="6"/>
        <v>13.117343649258542</v>
      </c>
    </row>
    <row r="50" spans="1:15">
      <c r="A50">
        <v>39.200000000000003</v>
      </c>
      <c r="B50">
        <f t="shared" si="0"/>
        <v>8.7000000000000028</v>
      </c>
      <c r="C50" s="1">
        <f t="shared" si="1"/>
        <v>87.000000000000028</v>
      </c>
      <c r="D50" s="4">
        <v>8.2319999999999998E-20</v>
      </c>
      <c r="E50" s="2">
        <f t="shared" si="2"/>
        <v>13.354964308890329</v>
      </c>
      <c r="G50">
        <v>39.200000000000003</v>
      </c>
      <c r="H50" s="1">
        <f t="shared" si="3"/>
        <v>87.000000000000028</v>
      </c>
      <c r="I50" s="4">
        <v>7.8669999999999997E-20</v>
      </c>
      <c r="J50" s="3">
        <f t="shared" si="4"/>
        <v>12.547049441786285</v>
      </c>
      <c r="L50">
        <v>39.200000000000003</v>
      </c>
      <c r="M50">
        <f t="shared" si="5"/>
        <v>87.000000000000028</v>
      </c>
      <c r="N50" s="4">
        <v>7.6370000000000005E-20</v>
      </c>
      <c r="O50" s="4">
        <f t="shared" si="6"/>
        <v>12.309800128949067</v>
      </c>
    </row>
    <row r="51" spans="1:15">
      <c r="A51">
        <v>39.5</v>
      </c>
      <c r="B51">
        <f t="shared" si="0"/>
        <v>9</v>
      </c>
      <c r="C51" s="1">
        <f t="shared" si="1"/>
        <v>90</v>
      </c>
      <c r="D51" s="4">
        <v>7.4290000000000006E-20</v>
      </c>
      <c r="E51" s="2">
        <f t="shared" si="2"/>
        <v>12.052238805970148</v>
      </c>
      <c r="G51">
        <v>39.5</v>
      </c>
      <c r="H51" s="1">
        <f t="shared" si="3"/>
        <v>90</v>
      </c>
      <c r="I51" s="4">
        <v>7.2110000000000003E-20</v>
      </c>
      <c r="J51" s="3">
        <f t="shared" si="4"/>
        <v>11.500797448165869</v>
      </c>
      <c r="L51">
        <v>39.5</v>
      </c>
      <c r="M51">
        <f t="shared" si="5"/>
        <v>90</v>
      </c>
      <c r="N51" s="4">
        <v>7.2620000000000001E-20</v>
      </c>
      <c r="O51" s="4">
        <f t="shared" si="6"/>
        <v>11.70535138620245</v>
      </c>
    </row>
    <row r="52" spans="1:15">
      <c r="A52">
        <v>39.799999999999997</v>
      </c>
      <c r="B52">
        <f t="shared" si="0"/>
        <v>9.2999999999999972</v>
      </c>
      <c r="C52" s="1">
        <f t="shared" si="1"/>
        <v>92.999999999999972</v>
      </c>
      <c r="D52" s="4">
        <v>6.8770000000000006E-20</v>
      </c>
      <c r="E52" s="2">
        <f t="shared" si="2"/>
        <v>11.156716417910447</v>
      </c>
      <c r="G52">
        <v>39.799999999999997</v>
      </c>
      <c r="H52" s="1">
        <f t="shared" si="3"/>
        <v>92.999999999999972</v>
      </c>
      <c r="I52" s="4">
        <v>6.7030000000000001E-20</v>
      </c>
      <c r="J52" s="3">
        <f t="shared" si="4"/>
        <v>10.690590111642743</v>
      </c>
      <c r="L52">
        <v>39.799999999999997</v>
      </c>
      <c r="M52">
        <f t="shared" si="5"/>
        <v>92.999999999999972</v>
      </c>
      <c r="N52" s="4">
        <v>6.7060000000000004E-20</v>
      </c>
      <c r="O52" s="4">
        <f t="shared" si="6"/>
        <v>10.80915538362347</v>
      </c>
    </row>
    <row r="53" spans="1:15">
      <c r="A53">
        <v>40.1</v>
      </c>
      <c r="B53">
        <f t="shared" si="0"/>
        <v>9.6000000000000014</v>
      </c>
      <c r="C53" s="1">
        <f t="shared" si="1"/>
        <v>96.000000000000014</v>
      </c>
      <c r="D53" s="4">
        <v>6.2299999999999998E-20</v>
      </c>
      <c r="E53" s="2">
        <f t="shared" si="2"/>
        <v>10.107073329007136</v>
      </c>
      <c r="G53">
        <v>40.1</v>
      </c>
      <c r="H53" s="1">
        <f t="shared" si="3"/>
        <v>96.000000000000014</v>
      </c>
      <c r="I53" s="4">
        <v>6.4029999999999997E-20</v>
      </c>
      <c r="J53" s="3">
        <f t="shared" si="4"/>
        <v>10.212121212121211</v>
      </c>
      <c r="L53">
        <v>40.1</v>
      </c>
      <c r="M53">
        <f t="shared" si="5"/>
        <v>96.000000000000014</v>
      </c>
      <c r="N53" s="4">
        <v>6.2820000000000001E-20</v>
      </c>
      <c r="O53" s="4">
        <f t="shared" si="6"/>
        <v>10.125725338491296</v>
      </c>
    </row>
    <row r="54" spans="1:15">
      <c r="A54">
        <v>40.4</v>
      </c>
      <c r="B54">
        <f t="shared" si="0"/>
        <v>9.8999999999999986</v>
      </c>
      <c r="C54" s="1">
        <f t="shared" si="1"/>
        <v>98.999999999999986</v>
      </c>
      <c r="D54" s="4">
        <v>5.8080000000000005E-20</v>
      </c>
      <c r="E54" s="2">
        <f t="shared" si="2"/>
        <v>9.4224529526281628</v>
      </c>
      <c r="G54">
        <v>40.4</v>
      </c>
      <c r="H54" s="1">
        <f t="shared" si="3"/>
        <v>98.999999999999986</v>
      </c>
      <c r="I54" s="4">
        <v>5.8509999999999997E-20</v>
      </c>
      <c r="J54" s="3">
        <f t="shared" si="4"/>
        <v>9.3317384370015937</v>
      </c>
      <c r="L54">
        <v>40.4</v>
      </c>
      <c r="M54">
        <f t="shared" si="5"/>
        <v>98.999999999999986</v>
      </c>
      <c r="N54" s="4">
        <v>5.723E-20</v>
      </c>
      <c r="O54" s="4">
        <f t="shared" si="6"/>
        <v>9.2246937459703418</v>
      </c>
    </row>
    <row r="55" spans="1:15">
      <c r="A55">
        <v>40.700000000000003</v>
      </c>
      <c r="B55">
        <f t="shared" si="0"/>
        <v>10.200000000000003</v>
      </c>
      <c r="C55" s="1">
        <f t="shared" si="1"/>
        <v>102.00000000000003</v>
      </c>
      <c r="D55" s="4">
        <v>5.9159999999999995E-20</v>
      </c>
      <c r="E55" s="2">
        <f t="shared" si="2"/>
        <v>9.5976638546398423</v>
      </c>
      <c r="G55">
        <v>40.700000000000003</v>
      </c>
      <c r="H55" s="1">
        <f t="shared" si="3"/>
        <v>102.00000000000003</v>
      </c>
      <c r="I55" s="4">
        <v>5.8940000000000002E-20</v>
      </c>
      <c r="J55" s="3">
        <f t="shared" si="4"/>
        <v>9.4003189792663484</v>
      </c>
      <c r="L55">
        <v>40.700000000000003</v>
      </c>
      <c r="M55">
        <f t="shared" si="5"/>
        <v>102.00000000000003</v>
      </c>
      <c r="N55" s="4">
        <v>5.2409999999999999E-20</v>
      </c>
      <c r="O55" s="4">
        <f t="shared" si="6"/>
        <v>8.4477756286266921</v>
      </c>
    </row>
    <row r="56" spans="1:15">
      <c r="A56">
        <v>41</v>
      </c>
      <c r="B56">
        <f t="shared" si="0"/>
        <v>10.5</v>
      </c>
      <c r="C56" s="1">
        <f t="shared" si="1"/>
        <v>105</v>
      </c>
      <c r="D56" s="4">
        <v>5.3739999999999998E-20</v>
      </c>
      <c r="E56" s="2">
        <f t="shared" si="2"/>
        <v>8.7183646982478891</v>
      </c>
      <c r="G56">
        <v>41</v>
      </c>
      <c r="H56" s="1">
        <f t="shared" si="3"/>
        <v>105</v>
      </c>
      <c r="I56" s="4">
        <v>5.3550000000000002E-20</v>
      </c>
      <c r="J56" s="3">
        <f t="shared" si="4"/>
        <v>8.5406698564593313</v>
      </c>
      <c r="L56">
        <v>41</v>
      </c>
      <c r="M56">
        <f t="shared" si="5"/>
        <v>105</v>
      </c>
      <c r="N56" s="4">
        <v>5.137E-20</v>
      </c>
      <c r="O56" s="4">
        <f t="shared" si="6"/>
        <v>8.2801418439716308</v>
      </c>
    </row>
    <row r="57" spans="1:15">
      <c r="A57">
        <v>41.3</v>
      </c>
      <c r="B57">
        <f t="shared" si="0"/>
        <v>10.799999999999997</v>
      </c>
      <c r="C57" s="1">
        <f t="shared" si="1"/>
        <v>107.99999999999997</v>
      </c>
      <c r="D57" s="4">
        <v>5.337E-20</v>
      </c>
      <c r="E57" s="2">
        <f t="shared" si="2"/>
        <v>8.6583387410772215</v>
      </c>
      <c r="G57">
        <v>41.3</v>
      </c>
      <c r="H57" s="1">
        <f t="shared" si="3"/>
        <v>107.99999999999997</v>
      </c>
      <c r="I57" s="4">
        <v>5.0569999999999997E-20</v>
      </c>
      <c r="J57" s="3">
        <f t="shared" si="4"/>
        <v>8.065390749601276</v>
      </c>
      <c r="L57">
        <v>41.3</v>
      </c>
      <c r="M57">
        <f t="shared" si="5"/>
        <v>107.99999999999997</v>
      </c>
      <c r="N57" s="4">
        <v>4.7859999999999999E-20</v>
      </c>
      <c r="O57" s="4">
        <f t="shared" si="6"/>
        <v>7.7143778207607996</v>
      </c>
    </row>
    <row r="58" spans="1:15">
      <c r="A58">
        <v>41.6</v>
      </c>
      <c r="B58">
        <f t="shared" si="0"/>
        <v>11.100000000000001</v>
      </c>
      <c r="C58" s="1">
        <f t="shared" si="1"/>
        <v>111.00000000000001</v>
      </c>
      <c r="D58" s="4">
        <v>5.1560000000000001E-20</v>
      </c>
      <c r="E58" s="2">
        <f t="shared" si="2"/>
        <v>8.3646982478909795</v>
      </c>
      <c r="G58">
        <v>41.6</v>
      </c>
      <c r="H58" s="1">
        <f t="shared" si="3"/>
        <v>111.00000000000001</v>
      </c>
      <c r="I58" s="4">
        <v>4.9910000000000001E-20</v>
      </c>
      <c r="J58" s="3">
        <f t="shared" si="4"/>
        <v>7.9601275917065397</v>
      </c>
      <c r="L58">
        <v>41.6</v>
      </c>
      <c r="M58">
        <f t="shared" si="5"/>
        <v>111.00000000000001</v>
      </c>
      <c r="N58" s="4">
        <v>4.3509999999999999E-20</v>
      </c>
      <c r="O58" s="4">
        <f t="shared" si="6"/>
        <v>7.013217279174726</v>
      </c>
    </row>
    <row r="59" spans="1:15">
      <c r="A59">
        <v>41.9</v>
      </c>
      <c r="B59">
        <f t="shared" si="0"/>
        <v>11.399999999999999</v>
      </c>
      <c r="C59" s="1">
        <f t="shared" si="1"/>
        <v>113.99999999999999</v>
      </c>
      <c r="D59" s="4">
        <v>4.1919999999999999E-20</v>
      </c>
      <c r="E59" s="2">
        <f t="shared" si="2"/>
        <v>6.8007787151200514</v>
      </c>
      <c r="G59">
        <v>41.9</v>
      </c>
      <c r="H59" s="1">
        <f t="shared" si="3"/>
        <v>113.99999999999999</v>
      </c>
      <c r="I59" s="4">
        <v>4.2339999999999998E-20</v>
      </c>
      <c r="J59" s="3">
        <f t="shared" si="4"/>
        <v>6.7527910685805423</v>
      </c>
      <c r="L59">
        <v>41.9</v>
      </c>
      <c r="M59">
        <f t="shared" si="5"/>
        <v>113.99999999999999</v>
      </c>
      <c r="N59" s="4">
        <v>3.9849999999999999E-20</v>
      </c>
      <c r="O59" s="4">
        <f t="shared" si="6"/>
        <v>6.4232753062540295</v>
      </c>
    </row>
    <row r="60" spans="1:15">
      <c r="A60">
        <v>42.2</v>
      </c>
      <c r="B60">
        <f t="shared" si="0"/>
        <v>11.700000000000003</v>
      </c>
      <c r="C60" s="1">
        <f t="shared" si="1"/>
        <v>117.00000000000003</v>
      </c>
      <c r="D60" s="4">
        <v>3.9610000000000002E-20</v>
      </c>
      <c r="E60" s="2">
        <f t="shared" si="2"/>
        <v>6.4260220635950676</v>
      </c>
      <c r="G60">
        <v>42.2</v>
      </c>
      <c r="H60" s="1">
        <f t="shared" si="3"/>
        <v>117.00000000000003</v>
      </c>
      <c r="I60" s="4">
        <v>3.9659999999999997E-20</v>
      </c>
      <c r="J60" s="3">
        <f t="shared" si="4"/>
        <v>6.3253588516746406</v>
      </c>
      <c r="L60">
        <v>42.2</v>
      </c>
      <c r="M60">
        <f t="shared" si="5"/>
        <v>117.00000000000003</v>
      </c>
      <c r="N60" s="4">
        <v>3.7639999999999999E-20</v>
      </c>
      <c r="O60" s="4">
        <f t="shared" si="6"/>
        <v>6.0670535138620245</v>
      </c>
    </row>
  </sheetData>
  <phoneticPr fontId="7" type="noConversion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ColWidth="8.85546875" defaultRowHeight="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Dose Calculation</vt:lpstr>
      <vt:lpstr>other_Data</vt:lpstr>
      <vt:lpstr>Sheet1</vt:lpstr>
      <vt:lpstr>Sheet2</vt:lpstr>
      <vt:lpstr>DoseRate</vt:lpstr>
      <vt:lpstr>HVL</vt:lpstr>
      <vt:lpstr>mAs</vt:lpstr>
      <vt:lpstr>'Dose Calculation'!OF</vt:lpstr>
      <vt:lpstr>'Dose Calculation'!PD</vt:lpstr>
      <vt:lpstr>'Dose Calculation'!PDD</vt:lpstr>
      <vt:lpstr>SSD</vt:lpstr>
      <vt:lpstr>SSDref</vt:lpstr>
      <vt:lpstr>TA</vt:lpstr>
    </vt:vector>
  </TitlesOfParts>
  <Company>UTSW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Rajesh Pidikiti</dc:creator>
  <cp:lastModifiedBy>Debabrata Saha</cp:lastModifiedBy>
  <cp:lastPrinted>2012-05-22T00:13:15Z</cp:lastPrinted>
  <dcterms:created xsi:type="dcterms:W3CDTF">2011-10-07T17:47:53Z</dcterms:created>
  <dcterms:modified xsi:type="dcterms:W3CDTF">2019-04-24T16:23:27Z</dcterms:modified>
</cp:coreProperties>
</file>